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-15" windowWidth="16650" windowHeight="12930"/>
  </bookViews>
  <sheets>
    <sheet name="kluby" sheetId="34" r:id="rId1"/>
    <sheet name="databaza NA WEB" sheetId="33" r:id="rId2"/>
  </sheets>
  <definedNames>
    <definedName name="_xlnm.Print_Area" localSheetId="1">'databaza NA WEB'!$A$5:$BV$79</definedName>
  </definedNames>
  <calcPr calcId="124519"/>
</workbook>
</file>

<file path=xl/calcChain.xml><?xml version="1.0" encoding="utf-8"?>
<calcChain xmlns="http://schemas.openxmlformats.org/spreadsheetml/2006/main">
  <c r="G7" i="3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8"/>
  <c r="D10"/>
  <c r="E10" s="1"/>
  <c r="E4"/>
  <c r="E5"/>
  <c r="E6"/>
  <c r="E7"/>
  <c r="E8"/>
  <c r="E9"/>
  <c r="E11"/>
  <c r="AS79" i="33" l="1"/>
  <c r="AT79"/>
  <c r="AU79"/>
  <c r="AY79" l="1"/>
  <c r="BU79" s="1"/>
  <c r="AM26" i="34"/>
  <c r="AM13"/>
  <c r="AM30"/>
  <c r="AM21"/>
  <c r="AM11"/>
  <c r="AM14"/>
  <c r="AM3"/>
  <c r="AM17"/>
  <c r="AM24"/>
  <c r="AM8"/>
  <c r="AM6"/>
  <c r="AM25"/>
  <c r="AM23"/>
  <c r="AM9"/>
  <c r="AM20"/>
  <c r="AM12"/>
  <c r="AM4"/>
  <c r="AM22"/>
  <c r="AM5"/>
  <c r="AM27"/>
  <c r="AM16"/>
  <c r="AM19"/>
  <c r="AM7"/>
  <c r="AM29"/>
  <c r="AM10"/>
  <c r="AM18"/>
  <c r="AM28"/>
  <c r="AM15"/>
  <c r="D15" s="1"/>
  <c r="E15" s="1"/>
  <c r="BT79" i="33" l="1"/>
  <c r="BS79" s="1"/>
  <c r="I79" s="1"/>
  <c r="BV79" l="1"/>
  <c r="AV19"/>
  <c r="AS69"/>
  <c r="AT69"/>
  <c r="AU69"/>
  <c r="AS70"/>
  <c r="AT70"/>
  <c r="AU70"/>
  <c r="AS71"/>
  <c r="AT71"/>
  <c r="AU71"/>
  <c r="AS72"/>
  <c r="AT72"/>
  <c r="AU72"/>
  <c r="AS73"/>
  <c r="AT73"/>
  <c r="AU73"/>
  <c r="AS74"/>
  <c r="AT74"/>
  <c r="AU74"/>
  <c r="AS75"/>
  <c r="AT75"/>
  <c r="AU75"/>
  <c r="AS76"/>
  <c r="AT76"/>
  <c r="AU76"/>
  <c r="AS77"/>
  <c r="AT77"/>
  <c r="AU77"/>
  <c r="AS78"/>
  <c r="AT78"/>
  <c r="AU78"/>
  <c r="AV14"/>
  <c r="AY74" l="1"/>
  <c r="BT74" s="1"/>
  <c r="AY73"/>
  <c r="BU73" s="1"/>
  <c r="AY69"/>
  <c r="BU69" s="1"/>
  <c r="AY76"/>
  <c r="BU76" s="1"/>
  <c r="AY72"/>
  <c r="BU72" s="1"/>
  <c r="AY77"/>
  <c r="BT77" s="1"/>
  <c r="AY75"/>
  <c r="BU75" s="1"/>
  <c r="AY78"/>
  <c r="BU78" s="1"/>
  <c r="AY70"/>
  <c r="BU70" s="1"/>
  <c r="AY71"/>
  <c r="BT71" s="1"/>
  <c r="D17" i="34"/>
  <c r="E17" s="1"/>
  <c r="D6"/>
  <c r="D20"/>
  <c r="E20" s="1"/>
  <c r="BU74" i="33" l="1"/>
  <c r="BS74" s="1"/>
  <c r="BT73"/>
  <c r="BS73" s="1"/>
  <c r="BT78"/>
  <c r="BS78" s="1"/>
  <c r="BU71"/>
  <c r="BS71" s="1"/>
  <c r="BT69"/>
  <c r="BS69" s="1"/>
  <c r="BT72"/>
  <c r="BS72" s="1"/>
  <c r="BT75"/>
  <c r="BS75" s="1"/>
  <c r="BT70"/>
  <c r="BS70" s="1"/>
  <c r="BU77"/>
  <c r="BS77" s="1"/>
  <c r="BT76"/>
  <c r="BS76" s="1"/>
  <c r="D14" i="34"/>
  <c r="E14" s="1"/>
  <c r="D30"/>
  <c r="E30" s="1"/>
  <c r="D21"/>
  <c r="E21" s="1"/>
  <c r="D3"/>
  <c r="E3" s="1"/>
  <c r="G3" s="1"/>
  <c r="D11"/>
  <c r="D13"/>
  <c r="E13" s="1"/>
  <c r="D8"/>
  <c r="D22"/>
  <c r="E22" s="1"/>
  <c r="D25"/>
  <c r="E25" s="1"/>
  <c r="D4"/>
  <c r="G4" s="1"/>
  <c r="D18"/>
  <c r="E18" s="1"/>
  <c r="D23"/>
  <c r="E23" s="1"/>
  <c r="D27"/>
  <c r="E27" s="1"/>
  <c r="D9"/>
  <c r="D16"/>
  <c r="E16" s="1"/>
  <c r="D24"/>
  <c r="E24" s="1"/>
  <c r="D7"/>
  <c r="D5"/>
  <c r="G5" s="1"/>
  <c r="D19"/>
  <c r="E19" s="1"/>
  <c r="D29"/>
  <c r="E29" s="1"/>
  <c r="D28"/>
  <c r="E28" s="1"/>
  <c r="AS66" i="33"/>
  <c r="AT66"/>
  <c r="AU66"/>
  <c r="AV66"/>
  <c r="AW66"/>
  <c r="AS67"/>
  <c r="AT67"/>
  <c r="AU67"/>
  <c r="AV67"/>
  <c r="AW67"/>
  <c r="AS68"/>
  <c r="AT68"/>
  <c r="AU68"/>
  <c r="AV68"/>
  <c r="AW68"/>
  <c r="D12" i="34"/>
  <c r="E12" s="1"/>
  <c r="D26"/>
  <c r="E26" s="1"/>
  <c r="BV76" i="33" l="1"/>
  <c r="I76"/>
  <c r="BV73"/>
  <c r="I73"/>
  <c r="BV71"/>
  <c r="I71"/>
  <c r="BV69"/>
  <c r="I69"/>
  <c r="BV74"/>
  <c r="I74"/>
  <c r="BV78"/>
  <c r="I78"/>
  <c r="BV72"/>
  <c r="I72"/>
  <c r="BV75"/>
  <c r="I75"/>
  <c r="BV70"/>
  <c r="I70"/>
  <c r="BV77"/>
  <c r="I77"/>
  <c r="AY66"/>
  <c r="BU66" s="1"/>
  <c r="AY67"/>
  <c r="BT67" s="1"/>
  <c r="AY68"/>
  <c r="BT68" s="1"/>
  <c r="I2" i="34"/>
  <c r="H7" s="1"/>
  <c r="AT47" i="33"/>
  <c r="AT48"/>
  <c r="AT49"/>
  <c r="AT50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14"/>
  <c r="AW15"/>
  <c r="AW16"/>
  <c r="AW17"/>
  <c r="AW18"/>
  <c r="AW19"/>
  <c r="AW20"/>
  <c r="AW21"/>
  <c r="AW22"/>
  <c r="AW23"/>
  <c r="AW24"/>
  <c r="AW25"/>
  <c r="AW26"/>
  <c r="AW27"/>
  <c r="AW28"/>
  <c r="AW29"/>
  <c r="AS30"/>
  <c r="AT30"/>
  <c r="AU30"/>
  <c r="AV30"/>
  <c r="AS31"/>
  <c r="AT31"/>
  <c r="AU31"/>
  <c r="AV31"/>
  <c r="AS32"/>
  <c r="AT32"/>
  <c r="AU32"/>
  <c r="AV32"/>
  <c r="AS33"/>
  <c r="AT33"/>
  <c r="AU33"/>
  <c r="AV33"/>
  <c r="AS34"/>
  <c r="AT34"/>
  <c r="AU34"/>
  <c r="AV34"/>
  <c r="AS35"/>
  <c r="AT35"/>
  <c r="AU35"/>
  <c r="AV35"/>
  <c r="AS36"/>
  <c r="AT36"/>
  <c r="AU36"/>
  <c r="AV36"/>
  <c r="AS37"/>
  <c r="AT37"/>
  <c r="AU37"/>
  <c r="AV37"/>
  <c r="AS38"/>
  <c r="AT38"/>
  <c r="AU38"/>
  <c r="AV38"/>
  <c r="AS39"/>
  <c r="AT39"/>
  <c r="AU39"/>
  <c r="AV39"/>
  <c r="AS40"/>
  <c r="AT40"/>
  <c r="AU40"/>
  <c r="AV40"/>
  <c r="AS41"/>
  <c r="AT41"/>
  <c r="AU41"/>
  <c r="AV41"/>
  <c r="AS42"/>
  <c r="AT42"/>
  <c r="AU42"/>
  <c r="AV42"/>
  <c r="AS43"/>
  <c r="AT43"/>
  <c r="AU43"/>
  <c r="AV43"/>
  <c r="AS44"/>
  <c r="AT44"/>
  <c r="AU44"/>
  <c r="AV44"/>
  <c r="AS45"/>
  <c r="AT45"/>
  <c r="AU45"/>
  <c r="AV45"/>
  <c r="AS46"/>
  <c r="AT46"/>
  <c r="AU46"/>
  <c r="AV46"/>
  <c r="AS47"/>
  <c r="AU47"/>
  <c r="AV47"/>
  <c r="AS48"/>
  <c r="AU48"/>
  <c r="AV48"/>
  <c r="AS49"/>
  <c r="AU49"/>
  <c r="AV49"/>
  <c r="AS50"/>
  <c r="AU50"/>
  <c r="AV50"/>
  <c r="AS51"/>
  <c r="AT51"/>
  <c r="AU51"/>
  <c r="AV51"/>
  <c r="AS52"/>
  <c r="AT52"/>
  <c r="AU52"/>
  <c r="AV52"/>
  <c r="AS53"/>
  <c r="AT53"/>
  <c r="AU53"/>
  <c r="AV53"/>
  <c r="AS54"/>
  <c r="AT54"/>
  <c r="AU54"/>
  <c r="AV54"/>
  <c r="AS55"/>
  <c r="AT55"/>
  <c r="AU55"/>
  <c r="AV55"/>
  <c r="AS56"/>
  <c r="AT56"/>
  <c r="AU56"/>
  <c r="AV56"/>
  <c r="AS57"/>
  <c r="AT57"/>
  <c r="AU57"/>
  <c r="AV57"/>
  <c r="AS58"/>
  <c r="AT58"/>
  <c r="AU58"/>
  <c r="AV58"/>
  <c r="AS59"/>
  <c r="AT59"/>
  <c r="AU59"/>
  <c r="AV59"/>
  <c r="AS60"/>
  <c r="AT60"/>
  <c r="AU60"/>
  <c r="AV60"/>
  <c r="AS61"/>
  <c r="AT61"/>
  <c r="AU61"/>
  <c r="AV61"/>
  <c r="AS62"/>
  <c r="AT62"/>
  <c r="AU62"/>
  <c r="AV62"/>
  <c r="AS63"/>
  <c r="AT63"/>
  <c r="AU63"/>
  <c r="AV63"/>
  <c r="AS64"/>
  <c r="AT64"/>
  <c r="AU64"/>
  <c r="AV64"/>
  <c r="AS65"/>
  <c r="AT65"/>
  <c r="AU65"/>
  <c r="AV65"/>
  <c r="AS14"/>
  <c r="AT14"/>
  <c r="AU14"/>
  <c r="AS15"/>
  <c r="AT15"/>
  <c r="AU15"/>
  <c r="AV15"/>
  <c r="AS16"/>
  <c r="AT16"/>
  <c r="AU16"/>
  <c r="AV16"/>
  <c r="AS17"/>
  <c r="AT17"/>
  <c r="AU17"/>
  <c r="AV17"/>
  <c r="AS18"/>
  <c r="AT18"/>
  <c r="AU18"/>
  <c r="AV18"/>
  <c r="AS19"/>
  <c r="AT19"/>
  <c r="AU19"/>
  <c r="AS20"/>
  <c r="AT20"/>
  <c r="AU20"/>
  <c r="AV20"/>
  <c r="AS21"/>
  <c r="AT21"/>
  <c r="AU21"/>
  <c r="AV21"/>
  <c r="AS22"/>
  <c r="AT22"/>
  <c r="AU22"/>
  <c r="AV22"/>
  <c r="AS23"/>
  <c r="AT23"/>
  <c r="AU23"/>
  <c r="AV23"/>
  <c r="AS24"/>
  <c r="AT24"/>
  <c r="AU24"/>
  <c r="AV24"/>
  <c r="AS25"/>
  <c r="AT25"/>
  <c r="AU25"/>
  <c r="AV25"/>
  <c r="AS26"/>
  <c r="AT26"/>
  <c r="AU26"/>
  <c r="AV26"/>
  <c r="AS27"/>
  <c r="AT27"/>
  <c r="AU27"/>
  <c r="AV27"/>
  <c r="AS28"/>
  <c r="AT28"/>
  <c r="AU28"/>
  <c r="AV28"/>
  <c r="AS29"/>
  <c r="AT29"/>
  <c r="AU29"/>
  <c r="AV29"/>
  <c r="H10" i="34" l="1"/>
  <c r="H5"/>
  <c r="H8"/>
  <c r="H4"/>
  <c r="H6"/>
  <c r="BT66" i="33"/>
  <c r="BS66" s="1"/>
  <c r="BU67"/>
  <c r="BS67" s="1"/>
  <c r="BU68"/>
  <c r="BS68" s="1"/>
  <c r="H11" i="34"/>
  <c r="H3"/>
  <c r="AY31" i="33"/>
  <c r="BU31" s="1"/>
  <c r="AY42"/>
  <c r="BU42" s="1"/>
  <c r="AY64"/>
  <c r="BU64" s="1"/>
  <c r="AY57"/>
  <c r="BU57" s="1"/>
  <c r="AY53"/>
  <c r="BU53" s="1"/>
  <c r="AY51"/>
  <c r="BU51" s="1"/>
  <c r="AY50"/>
  <c r="BU50" s="1"/>
  <c r="AY27"/>
  <c r="BU27" s="1"/>
  <c r="AY21"/>
  <c r="BU21" s="1"/>
  <c r="AY59"/>
  <c r="BU59" s="1"/>
  <c r="AY33"/>
  <c r="AY25"/>
  <c r="BU25" s="1"/>
  <c r="AY17"/>
  <c r="BU17" s="1"/>
  <c r="AY15"/>
  <c r="AY46"/>
  <c r="AY24"/>
  <c r="BU24" s="1"/>
  <c r="AY63"/>
  <c r="BU63" s="1"/>
  <c r="AY55"/>
  <c r="BU55" s="1"/>
  <c r="AY28"/>
  <c r="BU28" s="1"/>
  <c r="AY39"/>
  <c r="AY62"/>
  <c r="BU62" s="1"/>
  <c r="AY54"/>
  <c r="AY56"/>
  <c r="AY58"/>
  <c r="AY61"/>
  <c r="AY65"/>
  <c r="AY49"/>
  <c r="AY48"/>
  <c r="AY45"/>
  <c r="AY47"/>
  <c r="AY52"/>
  <c r="AY35"/>
  <c r="AY60"/>
  <c r="AY44"/>
  <c r="AY32"/>
  <c r="AY38"/>
  <c r="AY41"/>
  <c r="AY43"/>
  <c r="AY40"/>
  <c r="AY37"/>
  <c r="AY36"/>
  <c r="AY34"/>
  <c r="AY30"/>
  <c r="AY29"/>
  <c r="AY26"/>
  <c r="AY23"/>
  <c r="AY22"/>
  <c r="AY16"/>
  <c r="AY19"/>
  <c r="AY14"/>
  <c r="AY20"/>
  <c r="AY18"/>
  <c r="BV66" l="1"/>
  <c r="I66"/>
  <c r="BV67"/>
  <c r="I67"/>
  <c r="BV68"/>
  <c r="I68"/>
  <c r="BT50"/>
  <c r="BS50" s="1"/>
  <c r="BT42"/>
  <c r="BS42" s="1"/>
  <c r="BT31"/>
  <c r="BS31" s="1"/>
  <c r="BT59"/>
  <c r="BS59" s="1"/>
  <c r="BT64"/>
  <c r="BS64" s="1"/>
  <c r="BT53"/>
  <c r="BS53" s="1"/>
  <c r="BT51"/>
  <c r="BS51" s="1"/>
  <c r="BT57"/>
  <c r="BS57" s="1"/>
  <c r="BT17"/>
  <c r="BS17" s="1"/>
  <c r="BT55"/>
  <c r="BS55" s="1"/>
  <c r="BT28"/>
  <c r="BS28" s="1"/>
  <c r="BT24"/>
  <c r="BS24" s="1"/>
  <c r="BU37"/>
  <c r="BT37"/>
  <c r="BU46"/>
  <c r="BT46"/>
  <c r="BU52"/>
  <c r="BT52"/>
  <c r="BU20"/>
  <c r="BT20"/>
  <c r="BU36"/>
  <c r="BT36"/>
  <c r="BU35"/>
  <c r="BT35"/>
  <c r="BU15"/>
  <c r="BT15"/>
  <c r="BU34"/>
  <c r="BT34"/>
  <c r="BU49"/>
  <c r="BT49"/>
  <c r="BT27"/>
  <c r="BS27" s="1"/>
  <c r="BU32"/>
  <c r="BT32"/>
  <c r="BU38"/>
  <c r="BT38"/>
  <c r="BU65"/>
  <c r="BT65"/>
  <c r="BT63"/>
  <c r="BS63" s="1"/>
  <c r="BT25"/>
  <c r="BS25" s="1"/>
  <c r="BU30"/>
  <c r="BT30"/>
  <c r="BU43"/>
  <c r="BT43"/>
  <c r="BU45"/>
  <c r="BT45"/>
  <c r="BU33"/>
  <c r="BT33"/>
  <c r="BU40"/>
  <c r="BT40"/>
  <c r="BT21"/>
  <c r="BS21" s="1"/>
  <c r="BU44"/>
  <c r="BT44"/>
  <c r="BU41"/>
  <c r="BT41"/>
  <c r="BU39"/>
  <c r="BT39"/>
  <c r="BU29"/>
  <c r="BT29"/>
  <c r="BU26"/>
  <c r="BT26"/>
  <c r="BU23"/>
  <c r="BT23"/>
  <c r="BU22"/>
  <c r="BT22"/>
  <c r="BU19"/>
  <c r="BT19"/>
  <c r="BU18"/>
  <c r="BT18"/>
  <c r="BU16"/>
  <c r="BT16"/>
  <c r="BU14"/>
  <c r="BT14"/>
  <c r="BU48"/>
  <c r="BT48"/>
  <c r="BU47"/>
  <c r="BT47"/>
  <c r="BT62"/>
  <c r="BS62" s="1"/>
  <c r="BU61"/>
  <c r="BT61"/>
  <c r="BU60"/>
  <c r="BT60"/>
  <c r="BU56"/>
  <c r="BT56"/>
  <c r="BU58"/>
  <c r="BT58"/>
  <c r="BU54"/>
  <c r="BT54"/>
  <c r="BV55" l="1"/>
  <c r="I55"/>
  <c r="BV50"/>
  <c r="I50"/>
  <c r="BV64"/>
  <c r="I64"/>
  <c r="BV62"/>
  <c r="I62"/>
  <c r="BV63"/>
  <c r="I63"/>
  <c r="BV51"/>
  <c r="I51"/>
  <c r="BV59"/>
  <c r="I59"/>
  <c r="BV53"/>
  <c r="I53"/>
  <c r="BV57"/>
  <c r="I57"/>
  <c r="BV28"/>
  <c r="I28"/>
  <c r="BV24"/>
  <c r="I24"/>
  <c r="BV31"/>
  <c r="I31"/>
  <c r="BV27"/>
  <c r="I27"/>
  <c r="BV42"/>
  <c r="I42"/>
  <c r="BV25"/>
  <c r="I25"/>
  <c r="BV21"/>
  <c r="I21"/>
  <c r="BV17"/>
  <c r="I17"/>
  <c r="BS29"/>
  <c r="BS32"/>
  <c r="BS36"/>
  <c r="BS49"/>
  <c r="BS52"/>
  <c r="BS37"/>
  <c r="BS40"/>
  <c r="BS43"/>
  <c r="BS65"/>
  <c r="BS34"/>
  <c r="BS48"/>
  <c r="BS22"/>
  <c r="BS44"/>
  <c r="BS18"/>
  <c r="BS41"/>
  <c r="BS35"/>
  <c r="BS45"/>
  <c r="BS15"/>
  <c r="BS20"/>
  <c r="BS46"/>
  <c r="BS54"/>
  <c r="BS33"/>
  <c r="BS26"/>
  <c r="BS30"/>
  <c r="BS38"/>
  <c r="BS39"/>
  <c r="BS23"/>
  <c r="BS19"/>
  <c r="BS16"/>
  <c r="BS14"/>
  <c r="BS47"/>
  <c r="BS60"/>
  <c r="BS61"/>
  <c r="BS56"/>
  <c r="BS58"/>
  <c r="BV65" l="1"/>
  <c r="I65"/>
  <c r="BV56"/>
  <c r="I56"/>
  <c r="BV61"/>
  <c r="I61"/>
  <c r="BV58"/>
  <c r="I58"/>
  <c r="BV52"/>
  <c r="I52"/>
  <c r="BV49"/>
  <c r="I49"/>
  <c r="BV60"/>
  <c r="I60"/>
  <c r="BV54"/>
  <c r="I54"/>
  <c r="BV36"/>
  <c r="I36"/>
  <c r="BV44"/>
  <c r="I44"/>
  <c r="BV38"/>
  <c r="I38"/>
  <c r="BV39"/>
  <c r="I39"/>
  <c r="BV37"/>
  <c r="I37"/>
  <c r="BV45"/>
  <c r="I45"/>
  <c r="BV43"/>
  <c r="I43"/>
  <c r="BV47"/>
  <c r="I47"/>
  <c r="BV46"/>
  <c r="I46"/>
  <c r="BV30"/>
  <c r="I30"/>
  <c r="BV41"/>
  <c r="I41"/>
  <c r="BV23"/>
  <c r="I23"/>
  <c r="BV35"/>
  <c r="I35"/>
  <c r="BV40"/>
  <c r="I40"/>
  <c r="BV34"/>
  <c r="I34"/>
  <c r="BV33"/>
  <c r="I33"/>
  <c r="BV48"/>
  <c r="I48"/>
  <c r="BV29"/>
  <c r="I29"/>
  <c r="BV26"/>
  <c r="I26"/>
  <c r="BV22"/>
  <c r="I22"/>
  <c r="BV32"/>
  <c r="I32"/>
  <c r="BV20"/>
  <c r="I20"/>
  <c r="BV14"/>
  <c r="I14"/>
  <c r="BV18"/>
  <c r="I18"/>
  <c r="BV19"/>
  <c r="I19"/>
  <c r="BV16"/>
  <c r="I16"/>
  <c r="BV15"/>
  <c r="I15"/>
</calcChain>
</file>

<file path=xl/sharedStrings.xml><?xml version="1.0" encoding="utf-8"?>
<sst xmlns="http://schemas.openxmlformats.org/spreadsheetml/2006/main" count="740" uniqueCount="230">
  <si>
    <t>Meno</t>
  </si>
  <si>
    <t xml:space="preserve">Rebricky </t>
  </si>
  <si>
    <t>SR</t>
  </si>
  <si>
    <t>Nz</t>
  </si>
  <si>
    <t>Mz</t>
  </si>
  <si>
    <t>Sz</t>
  </si>
  <si>
    <t>Dor</t>
  </si>
  <si>
    <t>Priezvisko</t>
  </si>
  <si>
    <t>miesto</t>
  </si>
  <si>
    <t>NZ</t>
  </si>
  <si>
    <t>koef</t>
  </si>
  <si>
    <t>rebicek</t>
  </si>
  <si>
    <t>rebricek</t>
  </si>
  <si>
    <t>ITTF  Kad.</t>
  </si>
  <si>
    <t>ITTF jun.</t>
  </si>
  <si>
    <t>ETTU jun.</t>
  </si>
  <si>
    <t>ETTU kad.</t>
  </si>
  <si>
    <t>medzinar.</t>
  </si>
  <si>
    <t>vysledny</t>
  </si>
  <si>
    <t>MEJ</t>
  </si>
  <si>
    <t>dr</t>
  </si>
  <si>
    <t>jedn.</t>
  </si>
  <si>
    <t>MS</t>
  </si>
  <si>
    <t>MEJ A MS</t>
  </si>
  <si>
    <t>ŠK ŠOG NITRA</t>
  </si>
  <si>
    <t>STK LUČENEC - KALINOVO</t>
  </si>
  <si>
    <t>ŠKST TOPOĽČANY</t>
  </si>
  <si>
    <t>MSK MALACKY</t>
  </si>
  <si>
    <t>MSK ČADCA</t>
  </si>
  <si>
    <t>ŠKST RUŽOMBEROK</t>
  </si>
  <si>
    <t>MŠK VSTK VRANOV NAD TOPĽOU</t>
  </si>
  <si>
    <t>STO VALALIKY</t>
  </si>
  <si>
    <t>KST VIKTÓRIA TRNAVA</t>
  </si>
  <si>
    <t>STK DEVÍNSKA NOVÁ VES</t>
  </si>
  <si>
    <t>STK LOKOMOTÍVA KOŠICE</t>
  </si>
  <si>
    <t>TTC POVAŽSKÁ BYSTRICA</t>
  </si>
  <si>
    <t>ŠKST KARLOVA VES</t>
  </si>
  <si>
    <t>ŠKST MICHALOVCE</t>
  </si>
  <si>
    <t>LOKOMOTÍVA VRÚTKY</t>
  </si>
  <si>
    <t>MŠK ŽIAR/HRONOM</t>
  </si>
  <si>
    <t>body</t>
  </si>
  <si>
    <t>double</t>
  </si>
  <si>
    <t>MIX</t>
  </si>
  <si>
    <t>v SR rebrikoch</t>
  </si>
  <si>
    <t xml:space="preserve">Koeficienty poradia </t>
  </si>
  <si>
    <t xml:space="preserve">Spolu body </t>
  </si>
  <si>
    <t>v SR</t>
  </si>
  <si>
    <t xml:space="preserve">Koeficienty z </t>
  </si>
  <si>
    <t>Medzinar. podujati</t>
  </si>
  <si>
    <t>ETTU/ITTF</t>
  </si>
  <si>
    <t>DOR</t>
  </si>
  <si>
    <t>koeficient vek. kategorie</t>
  </si>
  <si>
    <t>cely koef</t>
  </si>
  <si>
    <t>koef MS</t>
  </si>
  <si>
    <t>MEJ+MS</t>
  </si>
  <si>
    <t>celkovy</t>
  </si>
  <si>
    <t>vysledne</t>
  </si>
  <si>
    <t>spolu</t>
  </si>
  <si>
    <t>CTM</t>
  </si>
  <si>
    <t>A</t>
  </si>
  <si>
    <t>por</t>
  </si>
  <si>
    <t>ŠK ORION BELÁ NAD CIROCHOU</t>
  </si>
  <si>
    <t xml:space="preserve">pocet </t>
  </si>
  <si>
    <t>zapasov</t>
  </si>
  <si>
    <t>celeho druzstva</t>
  </si>
  <si>
    <t>hraca</t>
  </si>
  <si>
    <t>z toho</t>
  </si>
  <si>
    <t>Body</t>
  </si>
  <si>
    <t>zahr.</t>
  </si>
  <si>
    <t>percentualne</t>
  </si>
  <si>
    <t>klub matersky</t>
  </si>
  <si>
    <t>kod</t>
  </si>
  <si>
    <t>klubu</t>
  </si>
  <si>
    <t>Body v SR s koef umiestnenia a vekovym koef</t>
  </si>
  <si>
    <t>KLAJBER</t>
  </si>
  <si>
    <t>PACH</t>
  </si>
  <si>
    <t>GOLDÍR</t>
  </si>
  <si>
    <t>KUBALA</t>
  </si>
  <si>
    <t>SAMUEL</t>
  </si>
  <si>
    <t>PALUŠEK</t>
  </si>
  <si>
    <t>JAKUB</t>
  </si>
  <si>
    <t/>
  </si>
  <si>
    <t>BILKOVIČOVÁ</t>
  </si>
  <si>
    <t>ADRIANA</t>
  </si>
  <si>
    <t>ILLÁŠOVÁ</t>
  </si>
  <si>
    <t>WILTSCHKOVÁ</t>
  </si>
  <si>
    <t>ŠINKAROVÁ</t>
  </si>
  <si>
    <t>ŠTULLEROVÁ</t>
  </si>
  <si>
    <t>EMA</t>
  </si>
  <si>
    <t>ČINČUROVÁ</t>
  </si>
  <si>
    <t>BITÓOVÁ</t>
  </si>
  <si>
    <t>DIKO</t>
  </si>
  <si>
    <t>ZELINKA</t>
  </si>
  <si>
    <t>ADAM</t>
  </si>
  <si>
    <t>FILIP</t>
  </si>
  <si>
    <t>LABOŠOVÁ</t>
  </si>
  <si>
    <t>PEKOVÁ</t>
  </si>
  <si>
    <t>DIVINSKÁ</t>
  </si>
  <si>
    <t>ŠPÁNIK</t>
  </si>
  <si>
    <t>KUKUĽKOVÁ</t>
  </si>
  <si>
    <t>URÍKOVÁ</t>
  </si>
  <si>
    <t>PUCHOVANOVÁ</t>
  </si>
  <si>
    <t>GRIGELOVÁ</t>
  </si>
  <si>
    <t>MAROUSKOVÁ</t>
  </si>
  <si>
    <t>TOMÁŠ</t>
  </si>
  <si>
    <t>NATÁLIA</t>
  </si>
  <si>
    <t>DANIEL</t>
  </si>
  <si>
    <t>MICHAELA</t>
  </si>
  <si>
    <t>KAMIL</t>
  </si>
  <si>
    <t>ELIŠKA</t>
  </si>
  <si>
    <t>NINA</t>
  </si>
  <si>
    <t>DOMINIKA</t>
  </si>
  <si>
    <t>TIBOR</t>
  </si>
  <si>
    <t>ANETA</t>
  </si>
  <si>
    <t>PAVOL</t>
  </si>
  <si>
    <t>LAURA</t>
  </si>
  <si>
    <t>ZUZANA</t>
  </si>
  <si>
    <t>KRISTIÁN</t>
  </si>
  <si>
    <t>SÁRA</t>
  </si>
  <si>
    <t>PETRONELA</t>
  </si>
  <si>
    <t>DAMIÁN</t>
  </si>
  <si>
    <t>DALIBOR</t>
  </si>
  <si>
    <t>NICOLAS</t>
  </si>
  <si>
    <t>MONIKA</t>
  </si>
  <si>
    <t>NIKOLETA</t>
  </si>
  <si>
    <t>DÁŠA</t>
  </si>
  <si>
    <t>TATIANA</t>
  </si>
  <si>
    <t>NÉMETHOVÁ</t>
  </si>
  <si>
    <t>ARPÁŠ</t>
  </si>
  <si>
    <t>FLÓRO</t>
  </si>
  <si>
    <t>KRAJČOVIČOVÁ</t>
  </si>
  <si>
    <t>UHERÍK</t>
  </si>
  <si>
    <t>VINCZEOVÁ</t>
  </si>
  <si>
    <t>WALLENFELSOVÁ</t>
  </si>
  <si>
    <t>DAROVCOVÁ</t>
  </si>
  <si>
    <t>%</t>
  </si>
  <si>
    <t>KST RAKSIT</t>
  </si>
  <si>
    <t>DELINČÁK</t>
  </si>
  <si>
    <t>HOREČNÝ</t>
  </si>
  <si>
    <t>ALICA</t>
  </si>
  <si>
    <t>KOKAVEC</t>
  </si>
  <si>
    <t>KUBJATKOVÁ</t>
  </si>
  <si>
    <t>KORF</t>
  </si>
  <si>
    <t>CAROLINA</t>
  </si>
  <si>
    <t>ŠK PRIEVIDZA</t>
  </si>
  <si>
    <t>N</t>
  </si>
  <si>
    <t xml:space="preserve"> </t>
  </si>
  <si>
    <t>TEREZKOVÁ</t>
  </si>
  <si>
    <t>JANA</t>
  </si>
  <si>
    <t>GEOLÓG ROŽŇAVA</t>
  </si>
  <si>
    <t>STO VALČA</t>
  </si>
  <si>
    <t>MARTIN</t>
  </si>
  <si>
    <t>KERAMING TRENČÍN</t>
  </si>
  <si>
    <t>BILKA</t>
  </si>
  <si>
    <t>SK KARPATIA PRIEVIDZA</t>
  </si>
  <si>
    <t>NELA</t>
  </si>
  <si>
    <t>s</t>
  </si>
  <si>
    <t>TJ ORAVAN NÁMESTOVO</t>
  </si>
  <si>
    <t>poradie</t>
  </si>
  <si>
    <t xml:space="preserve">body </t>
  </si>
  <si>
    <t>oddiel</t>
  </si>
  <si>
    <t>koeficient krátenia</t>
  </si>
  <si>
    <t>body CTM</t>
  </si>
  <si>
    <t>klub v ktorom hráč hosťuje</t>
  </si>
  <si>
    <t>výsledné</t>
  </si>
  <si>
    <t>klub do výpočtu</t>
  </si>
  <si>
    <t>CYPRICH</t>
  </si>
  <si>
    <t>KULICH</t>
  </si>
  <si>
    <t>IVAN</t>
  </si>
  <si>
    <t>DIKOVÁ</t>
  </si>
  <si>
    <t>BIANKA</t>
  </si>
  <si>
    <t>SV SCHOTT JENA</t>
  </si>
  <si>
    <t>TJ STO NIŽNÁ</t>
  </si>
  <si>
    <t>ASD TENNISTAVOLO CASTELGOFFREDO</t>
  </si>
  <si>
    <t>ŠKST ČSAD HODONÍN</t>
  </si>
  <si>
    <t>MK ŘEZNOVICE</t>
  </si>
  <si>
    <t>TJ Ostrava KST (CZE)</t>
  </si>
  <si>
    <t>PETRLÍK</t>
  </si>
  <si>
    <t>JURAJ</t>
  </si>
  <si>
    <t>TTC NOVÉ ZÁMKY</t>
  </si>
  <si>
    <t>STK ELASTIK TRNAVA</t>
  </si>
  <si>
    <t>LACENOVÁ</t>
  </si>
  <si>
    <t>RENÁTA</t>
  </si>
  <si>
    <t>TJ ČEČEHOV</t>
  </si>
  <si>
    <t>STC ŠKST BRATISLAVA</t>
  </si>
  <si>
    <t>SEPEŠI</t>
  </si>
  <si>
    <t>LUCA</t>
  </si>
  <si>
    <t>KIRÁLY</t>
  </si>
  <si>
    <t>MATÚŠ</t>
  </si>
  <si>
    <t>MADARAS</t>
  </si>
  <si>
    <t>KOPEČNÝ</t>
  </si>
  <si>
    <t>MITRÍK</t>
  </si>
  <si>
    <t>JOZEF</t>
  </si>
  <si>
    <t>HABAROVÁ</t>
  </si>
  <si>
    <t>POLÁK</t>
  </si>
  <si>
    <t>PETER</t>
  </si>
  <si>
    <t>ÓDOR</t>
  </si>
  <si>
    <t>ŠTANCEL</t>
  </si>
  <si>
    <t>PATRIK</t>
  </si>
  <si>
    <t>DEVIATKA</t>
  </si>
  <si>
    <t>KONŠŤAK</t>
  </si>
  <si>
    <t>OLIVER</t>
  </si>
  <si>
    <t>ŠKST BOŠANY</t>
  </si>
  <si>
    <t>GUASSARDO</t>
  </si>
  <si>
    <t>LILIANA ALICJA</t>
  </si>
  <si>
    <t>ONDRUŠOVÁ</t>
  </si>
  <si>
    <t>ČIŽLÁKOVÁ</t>
  </si>
  <si>
    <t>LUCIA</t>
  </si>
  <si>
    <t>KOLESÁROVÁ</t>
  </si>
  <si>
    <t>DARINA</t>
  </si>
  <si>
    <t>GOMOLOVÁ</t>
  </si>
  <si>
    <t>KAČÁNIOVÁ</t>
  </si>
  <si>
    <t>PAĽKOVÁ</t>
  </si>
  <si>
    <t>ANNA</t>
  </si>
  <si>
    <t>MŠK STO KROMPACHY</t>
  </si>
  <si>
    <t>NOVICKÝ</t>
  </si>
  <si>
    <t>STO SPOJE BRATISLAVA</t>
  </si>
  <si>
    <t>STO MOKRANCE</t>
  </si>
  <si>
    <t>ŠK LOZORNO</t>
  </si>
  <si>
    <t>STK ZBEREKO KOŠICE</t>
  </si>
  <si>
    <t>PKS KOLPING JAROSLAW</t>
  </si>
  <si>
    <t>MAJERČÍKOVÁ</t>
  </si>
  <si>
    <t>LINDA</t>
  </si>
  <si>
    <t>MOLNÁROVÁ</t>
  </si>
  <si>
    <t>EMMA</t>
  </si>
  <si>
    <t>ŠKST JUNIOR MICHAL NA OSTROVE</t>
  </si>
  <si>
    <t>CISÁRIK</t>
  </si>
  <si>
    <t>MARCO</t>
  </si>
  <si>
    <t>STC ROHOŽNÍK</t>
  </si>
  <si>
    <t>Výpočet ÚTM k 1.7.2020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</si>
</sst>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/>
    <xf numFmtId="0" fontId="2" fillId="0" borderId="2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Fill="1" applyBorder="1"/>
    <xf numFmtId="0" fontId="2" fillId="0" borderId="8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/>
    <xf numFmtId="0" fontId="2" fillId="2" borderId="30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10" fontId="6" fillId="0" borderId="2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7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0" xfId="0" applyFont="1" applyBorder="1"/>
    <xf numFmtId="10" fontId="5" fillId="0" borderId="0" xfId="0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/>
    <xf numFmtId="0" fontId="9" fillId="0" borderId="0" xfId="0" applyFont="1" applyFill="1" applyBorder="1"/>
    <xf numFmtId="164" fontId="9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/>
    <xf numFmtId="164" fontId="8" fillId="6" borderId="1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6" borderId="0" xfId="0" applyFont="1" applyFill="1" applyAlignment="1">
      <alignment horizontal="center"/>
    </xf>
    <xf numFmtId="0" fontId="13" fillId="0" borderId="0" xfId="0" applyFont="1" applyFill="1" applyBorder="1"/>
    <xf numFmtId="0" fontId="13" fillId="6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/>
    <xf numFmtId="164" fontId="13" fillId="6" borderId="0" xfId="0" applyNumberFormat="1" applyFont="1" applyFill="1" applyBorder="1" applyAlignment="1">
      <alignment horizontal="center"/>
    </xf>
    <xf numFmtId="164" fontId="12" fillId="6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2" fillId="0" borderId="0" xfId="0" applyNumberFormat="1" applyFont="1" applyFill="1"/>
    <xf numFmtId="0" fontId="12" fillId="6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32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9" xfId="0" applyNumberFormat="1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2" xfId="0" applyFont="1" applyBorder="1"/>
    <xf numFmtId="0" fontId="2" fillId="0" borderId="22" xfId="0" applyFont="1" applyFill="1" applyBorder="1"/>
    <xf numFmtId="0" fontId="2" fillId="0" borderId="3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Fill="1" applyBorder="1"/>
    <xf numFmtId="0" fontId="13" fillId="0" borderId="0" xfId="0" applyFont="1" applyBorder="1"/>
    <xf numFmtId="0" fontId="12" fillId="0" borderId="0" xfId="0" applyFont="1" applyBorder="1"/>
    <xf numFmtId="0" fontId="1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2" fillId="0" borderId="1" xfId="0" applyFont="1" applyFill="1" applyBorder="1"/>
  </cellXfs>
  <cellStyles count="1">
    <cellStyle name="normálne" xfId="0" builtinId="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workbookViewId="0">
      <selection activeCell="N23" sqref="N23"/>
    </sheetView>
  </sheetViews>
  <sheetFormatPr defaultColWidth="9.140625" defaultRowHeight="12"/>
  <cols>
    <col min="1" max="1" width="6.85546875" style="154" customWidth="1"/>
    <col min="2" max="2" width="12.28515625" style="153" customWidth="1"/>
    <col min="3" max="3" width="24.7109375" style="146" customWidth="1"/>
    <col min="4" max="4" width="7.5703125" style="155" customWidth="1"/>
    <col min="5" max="5" width="10.42578125" style="141" customWidth="1"/>
    <col min="6" max="8" width="9.140625" style="147"/>
    <col min="9" max="9" width="14.28515625" style="146" customWidth="1"/>
    <col min="10" max="10" width="12.7109375" style="146" customWidth="1"/>
    <col min="11" max="11" width="6.140625" style="149" customWidth="1"/>
    <col min="12" max="12" width="13.140625" style="146" customWidth="1"/>
    <col min="13" max="13" width="12.7109375" style="146" customWidth="1"/>
    <col min="14" max="14" width="6.140625" style="149" customWidth="1"/>
    <col min="15" max="16" width="12.7109375" style="146" customWidth="1"/>
    <col min="17" max="17" width="6.140625" style="149" customWidth="1"/>
    <col min="18" max="19" width="12.7109375" style="146" customWidth="1"/>
    <col min="20" max="20" width="6.140625" style="149" customWidth="1"/>
    <col min="21" max="22" width="12.7109375" style="146" customWidth="1"/>
    <col min="23" max="23" width="6.140625" style="149" customWidth="1"/>
    <col min="24" max="25" width="12.7109375" style="146" customWidth="1"/>
    <col min="26" max="26" width="6.140625" style="149" customWidth="1"/>
    <col min="27" max="28" width="12.7109375" style="146" customWidth="1"/>
    <col min="29" max="29" width="6.140625" style="149" customWidth="1"/>
    <col min="30" max="31" width="12.7109375" style="146" customWidth="1"/>
    <col min="32" max="32" width="6.140625" style="149" customWidth="1"/>
    <col min="33" max="33" width="9.140625" style="203"/>
    <col min="34" max="34" width="9.140625" style="146"/>
    <col min="35" max="35" width="9.140625" style="152"/>
    <col min="36" max="37" width="9.140625" style="153"/>
    <col min="38" max="38" width="9.140625" style="152"/>
    <col min="39" max="39" width="9.140625" style="132"/>
    <col min="40" max="16384" width="9.140625" style="146"/>
  </cols>
  <sheetData>
    <row r="1" spans="1:39" ht="23.25" customHeight="1">
      <c r="B1" s="194" t="s">
        <v>229</v>
      </c>
      <c r="D1" s="156"/>
      <c r="E1" s="147"/>
      <c r="AG1" s="146"/>
      <c r="AI1" s="153"/>
      <c r="AL1" s="153"/>
    </row>
    <row r="2" spans="1:39" s="133" customFormat="1" ht="14.45" customHeight="1">
      <c r="A2" s="123" t="s">
        <v>158</v>
      </c>
      <c r="B2" s="124" t="s">
        <v>161</v>
      </c>
      <c r="C2" s="125" t="s">
        <v>160</v>
      </c>
      <c r="D2" s="124"/>
      <c r="E2" s="124" t="s">
        <v>159</v>
      </c>
      <c r="F2" s="124" t="s">
        <v>58</v>
      </c>
      <c r="G2" s="124" t="s">
        <v>162</v>
      </c>
      <c r="H2" s="126" t="s">
        <v>135</v>
      </c>
      <c r="I2" s="127">
        <f>SUM(G3:G10)</f>
        <v>35945.008679999999</v>
      </c>
      <c r="J2" s="128"/>
      <c r="K2" s="129"/>
      <c r="L2" s="128"/>
      <c r="M2" s="128"/>
      <c r="N2" s="129"/>
      <c r="O2" s="128"/>
      <c r="P2" s="128"/>
      <c r="Q2" s="129"/>
      <c r="R2" s="128"/>
      <c r="S2" s="128"/>
      <c r="T2" s="129"/>
      <c r="U2" s="128"/>
      <c r="V2" s="128"/>
      <c r="W2" s="129"/>
      <c r="X2" s="128"/>
      <c r="Y2" s="128"/>
      <c r="Z2" s="129"/>
      <c r="AA2" s="128"/>
      <c r="AB2" s="128"/>
      <c r="AC2" s="129"/>
      <c r="AD2" s="128"/>
      <c r="AE2" s="128"/>
      <c r="AF2" s="129"/>
      <c r="AG2" s="128"/>
      <c r="AH2" s="128"/>
      <c r="AI2" s="130"/>
      <c r="AJ2" s="131"/>
      <c r="AK2" s="131"/>
      <c r="AL2" s="130"/>
      <c r="AM2" s="132"/>
    </row>
    <row r="3" spans="1:39" ht="14.25" customHeight="1">
      <c r="A3" s="134">
        <v>1</v>
      </c>
      <c r="B3" s="135">
        <v>1</v>
      </c>
      <c r="C3" s="136" t="s">
        <v>26</v>
      </c>
      <c r="D3" s="137">
        <f t="shared" ref="D3:D30" si="0">AM3</f>
        <v>7895.8630000000012</v>
      </c>
      <c r="E3" s="138">
        <f>D3*B3</f>
        <v>7895.8630000000012</v>
      </c>
      <c r="F3" s="139" t="s">
        <v>59</v>
      </c>
      <c r="G3" s="140">
        <f t="shared" ref="G3:G30" si="1">IF(F3="A",E3*1.3,E3)</f>
        <v>10264.621900000002</v>
      </c>
      <c r="H3" s="139">
        <f t="shared" ref="H3:H8" si="2">G3/$I$2*100</f>
        <v>28.556459650297132</v>
      </c>
      <c r="I3" s="200" t="s">
        <v>84</v>
      </c>
      <c r="J3" s="200" t="s">
        <v>83</v>
      </c>
      <c r="K3" s="204">
        <v>948.83740000000012</v>
      </c>
      <c r="L3" s="200" t="s">
        <v>132</v>
      </c>
      <c r="M3" s="200" t="s">
        <v>115</v>
      </c>
      <c r="N3" s="204">
        <v>1701.6796000000004</v>
      </c>
      <c r="O3" s="200" t="s">
        <v>89</v>
      </c>
      <c r="P3" s="200" t="s">
        <v>88</v>
      </c>
      <c r="Q3" s="204">
        <v>2073.9480000000003</v>
      </c>
      <c r="R3" s="200" t="s">
        <v>181</v>
      </c>
      <c r="S3" s="200" t="s">
        <v>182</v>
      </c>
      <c r="T3" s="204">
        <v>352.79640000000006</v>
      </c>
      <c r="U3" s="199" t="s">
        <v>131</v>
      </c>
      <c r="V3" s="199" t="s">
        <v>117</v>
      </c>
      <c r="W3" s="204">
        <v>1350.1280999999999</v>
      </c>
      <c r="X3" s="201" t="s">
        <v>169</v>
      </c>
      <c r="Y3" s="197" t="s">
        <v>170</v>
      </c>
      <c r="Z3" s="204">
        <v>512.89400000000001</v>
      </c>
      <c r="AA3" s="197" t="s">
        <v>206</v>
      </c>
      <c r="AB3" s="197" t="s">
        <v>207</v>
      </c>
      <c r="AC3" s="204">
        <v>486.35700000000003</v>
      </c>
      <c r="AD3" s="197" t="s">
        <v>205</v>
      </c>
      <c r="AE3" s="197" t="s">
        <v>155</v>
      </c>
      <c r="AF3" s="204">
        <v>469.22249999999997</v>
      </c>
      <c r="AG3" s="202"/>
      <c r="AH3" s="143"/>
      <c r="AI3" s="144"/>
      <c r="AJ3" s="145"/>
      <c r="AK3" s="145"/>
      <c r="AL3" s="144"/>
      <c r="AM3" s="127">
        <f t="shared" ref="AM3:AM30" si="3">K3+N3+Q3+T3+W3+Z3+AC3+AF3+AI3+AL3</f>
        <v>7895.8630000000012</v>
      </c>
    </row>
    <row r="4" spans="1:39" ht="14.25" customHeight="1">
      <c r="A4" s="134">
        <v>2</v>
      </c>
      <c r="B4" s="135">
        <v>1</v>
      </c>
      <c r="C4" s="209" t="s">
        <v>34</v>
      </c>
      <c r="D4" s="137">
        <f t="shared" si="0"/>
        <v>7249.2025999999996</v>
      </c>
      <c r="E4" s="138">
        <f t="shared" ref="E4:E11" si="4">D4*B4</f>
        <v>7249.2025999999996</v>
      </c>
      <c r="F4" s="139" t="s">
        <v>59</v>
      </c>
      <c r="G4" s="140">
        <f t="shared" si="1"/>
        <v>9423.9633799999992</v>
      </c>
      <c r="H4" s="139">
        <f t="shared" si="2"/>
        <v>26.21772459118516</v>
      </c>
      <c r="I4" s="199" t="s">
        <v>92</v>
      </c>
      <c r="J4" s="199" t="s">
        <v>80</v>
      </c>
      <c r="K4" s="204">
        <v>1059.6432</v>
      </c>
      <c r="L4" s="199" t="s">
        <v>74</v>
      </c>
      <c r="M4" s="199" t="s">
        <v>93</v>
      </c>
      <c r="N4" s="204">
        <v>2948.04</v>
      </c>
      <c r="O4" s="199" t="s">
        <v>92</v>
      </c>
      <c r="P4" s="199" t="s">
        <v>188</v>
      </c>
      <c r="Q4" s="204">
        <v>217.63400000000001</v>
      </c>
      <c r="R4" s="199" t="s">
        <v>86</v>
      </c>
      <c r="S4" s="199" t="s">
        <v>125</v>
      </c>
      <c r="T4" s="204">
        <v>373.09900000000005</v>
      </c>
      <c r="U4" s="199" t="s">
        <v>79</v>
      </c>
      <c r="V4" s="199" t="s">
        <v>78</v>
      </c>
      <c r="W4" s="204">
        <v>534.91759999999988</v>
      </c>
      <c r="X4" s="199" t="s">
        <v>215</v>
      </c>
      <c r="Y4" s="199" t="s">
        <v>201</v>
      </c>
      <c r="Z4" s="204">
        <v>695.28480000000002</v>
      </c>
      <c r="AA4" s="201" t="s">
        <v>90</v>
      </c>
      <c r="AB4" s="197" t="s">
        <v>107</v>
      </c>
      <c r="AC4" s="204">
        <v>954.37799999999993</v>
      </c>
      <c r="AD4" s="197" t="s">
        <v>208</v>
      </c>
      <c r="AE4" s="197" t="s">
        <v>209</v>
      </c>
      <c r="AF4" s="204">
        <v>466.20600000000002</v>
      </c>
      <c r="AG4" s="202"/>
      <c r="AH4" s="143"/>
      <c r="AI4" s="144"/>
      <c r="AJ4" s="145"/>
      <c r="AK4" s="145"/>
      <c r="AL4" s="144"/>
      <c r="AM4" s="127">
        <f t="shared" si="3"/>
        <v>7249.2025999999996</v>
      </c>
    </row>
    <row r="5" spans="1:39" ht="14.25" customHeight="1">
      <c r="A5" s="134">
        <v>3</v>
      </c>
      <c r="B5" s="135">
        <v>1</v>
      </c>
      <c r="C5" s="209" t="s">
        <v>184</v>
      </c>
      <c r="D5" s="137">
        <f t="shared" si="0"/>
        <v>5723.5479999999989</v>
      </c>
      <c r="E5" s="138">
        <f t="shared" si="4"/>
        <v>5723.5479999999989</v>
      </c>
      <c r="F5" s="139" t="s">
        <v>59</v>
      </c>
      <c r="G5" s="140">
        <f t="shared" si="1"/>
        <v>7440.6123999999991</v>
      </c>
      <c r="H5" s="139">
        <f t="shared" si="2"/>
        <v>20.699987768093088</v>
      </c>
      <c r="I5" s="200" t="s">
        <v>77</v>
      </c>
      <c r="J5" s="200" t="s">
        <v>122</v>
      </c>
      <c r="K5" s="204">
        <v>932.46800000000007</v>
      </c>
      <c r="L5" s="200" t="s">
        <v>87</v>
      </c>
      <c r="M5" s="200" t="s">
        <v>109</v>
      </c>
      <c r="N5" s="204">
        <v>1486.9080000000004</v>
      </c>
      <c r="O5" s="199" t="s">
        <v>153</v>
      </c>
      <c r="P5" s="199" t="s">
        <v>114</v>
      </c>
      <c r="Q5" s="204">
        <v>480.81600000000003</v>
      </c>
      <c r="R5" s="199" t="s">
        <v>85</v>
      </c>
      <c r="S5" s="199" t="s">
        <v>111</v>
      </c>
      <c r="T5" s="204">
        <v>2324.1619999999998</v>
      </c>
      <c r="U5" s="197" t="s">
        <v>130</v>
      </c>
      <c r="V5" s="197" t="s">
        <v>119</v>
      </c>
      <c r="W5" s="204">
        <v>499.19399999999996</v>
      </c>
      <c r="X5" s="143"/>
      <c r="Y5" s="143"/>
      <c r="Z5" s="148"/>
      <c r="AA5" s="143"/>
      <c r="AB5" s="143"/>
      <c r="AC5" s="148"/>
      <c r="AD5" s="143"/>
      <c r="AE5" s="143"/>
      <c r="AF5" s="148"/>
      <c r="AG5" s="202"/>
      <c r="AH5" s="143"/>
      <c r="AI5" s="144"/>
      <c r="AJ5" s="145"/>
      <c r="AK5" s="145"/>
      <c r="AL5" s="144"/>
      <c r="AM5" s="127">
        <f t="shared" si="3"/>
        <v>5723.5479999999989</v>
      </c>
    </row>
    <row r="6" spans="1:39" ht="14.25" customHeight="1">
      <c r="A6" s="134">
        <v>4</v>
      </c>
      <c r="B6" s="135">
        <v>1</v>
      </c>
      <c r="C6" s="209" t="s">
        <v>144</v>
      </c>
      <c r="D6" s="137">
        <f t="shared" si="0"/>
        <v>5362.3045999999995</v>
      </c>
      <c r="E6" s="138">
        <f t="shared" si="4"/>
        <v>5362.3045999999995</v>
      </c>
      <c r="F6" s="139"/>
      <c r="G6" s="140">
        <v>0</v>
      </c>
      <c r="H6" s="139">
        <f t="shared" si="2"/>
        <v>0</v>
      </c>
      <c r="I6" s="199" t="s">
        <v>137</v>
      </c>
      <c r="J6" s="199" t="s">
        <v>94</v>
      </c>
      <c r="K6" s="204">
        <v>2432.3599999999997</v>
      </c>
      <c r="L6" s="200" t="s">
        <v>177</v>
      </c>
      <c r="M6" s="200" t="s">
        <v>178</v>
      </c>
      <c r="N6" s="204">
        <v>479.35800000000006</v>
      </c>
      <c r="O6" s="200" t="s">
        <v>128</v>
      </c>
      <c r="P6" s="200" t="s">
        <v>78</v>
      </c>
      <c r="Q6" s="204">
        <v>1776.3875999999998</v>
      </c>
      <c r="R6" s="198" t="s">
        <v>129</v>
      </c>
      <c r="S6" s="199" t="s">
        <v>120</v>
      </c>
      <c r="T6" s="204">
        <v>674.19900000000007</v>
      </c>
      <c r="U6" s="143"/>
      <c r="V6" s="143"/>
      <c r="W6" s="148"/>
      <c r="X6" s="143"/>
      <c r="Y6" s="143"/>
      <c r="Z6" s="148"/>
      <c r="AA6" s="143"/>
      <c r="AB6" s="143"/>
      <c r="AC6" s="148"/>
      <c r="AD6" s="143"/>
      <c r="AE6" s="143"/>
      <c r="AF6" s="148"/>
      <c r="AG6" s="202"/>
      <c r="AH6" s="143"/>
      <c r="AI6" s="144"/>
      <c r="AJ6" s="145"/>
      <c r="AK6" s="145"/>
      <c r="AL6" s="144"/>
      <c r="AM6" s="127">
        <f t="shared" si="3"/>
        <v>5362.3045999999995</v>
      </c>
    </row>
    <row r="7" spans="1:39" ht="14.25" customHeight="1">
      <c r="A7" s="134">
        <v>5</v>
      </c>
      <c r="B7" s="135">
        <v>1</v>
      </c>
      <c r="C7" s="209" t="s">
        <v>28</v>
      </c>
      <c r="D7" s="137">
        <f t="shared" si="0"/>
        <v>4869.6720000000005</v>
      </c>
      <c r="E7" s="138">
        <f t="shared" si="4"/>
        <v>4869.6720000000005</v>
      </c>
      <c r="F7" s="139" t="s">
        <v>145</v>
      </c>
      <c r="G7" s="140">
        <f t="shared" si="1"/>
        <v>4869.6720000000005</v>
      </c>
      <c r="H7" s="139">
        <f t="shared" si="2"/>
        <v>13.547561062934205</v>
      </c>
      <c r="I7" s="197" t="s">
        <v>76</v>
      </c>
      <c r="J7" s="197" t="s">
        <v>80</v>
      </c>
      <c r="K7" s="204">
        <v>3473.3980000000001</v>
      </c>
      <c r="L7" s="199" t="s">
        <v>166</v>
      </c>
      <c r="M7" s="199" t="s">
        <v>78</v>
      </c>
      <c r="N7" s="204">
        <v>257.15899999999999</v>
      </c>
      <c r="O7" s="201" t="s">
        <v>141</v>
      </c>
      <c r="P7" s="197" t="s">
        <v>139</v>
      </c>
      <c r="Q7" s="204">
        <v>380.95300000000003</v>
      </c>
      <c r="R7" s="201" t="s">
        <v>194</v>
      </c>
      <c r="S7" s="197" t="s">
        <v>195</v>
      </c>
      <c r="T7" s="204">
        <v>540.59399999999994</v>
      </c>
      <c r="U7" s="201" t="s">
        <v>226</v>
      </c>
      <c r="V7" s="197" t="s">
        <v>227</v>
      </c>
      <c r="W7" s="204">
        <v>217.56800000000001</v>
      </c>
      <c r="X7" s="143"/>
      <c r="Y7" s="143"/>
      <c r="Z7" s="148"/>
      <c r="AA7" s="143"/>
      <c r="AB7" s="143"/>
      <c r="AC7" s="148"/>
      <c r="AD7" s="143"/>
      <c r="AE7" s="143"/>
      <c r="AF7" s="148"/>
      <c r="AG7" s="202"/>
      <c r="AH7" s="143"/>
      <c r="AI7" s="144"/>
      <c r="AJ7" s="145"/>
      <c r="AK7" s="145"/>
      <c r="AL7" s="144"/>
      <c r="AM7" s="127">
        <f t="shared" si="3"/>
        <v>4869.6720000000005</v>
      </c>
    </row>
    <row r="8" spans="1:39" ht="14.25" customHeight="1">
      <c r="A8" s="134">
        <v>6</v>
      </c>
      <c r="B8" s="135">
        <v>1</v>
      </c>
      <c r="C8" s="209" t="s">
        <v>24</v>
      </c>
      <c r="D8" s="137">
        <f t="shared" si="0"/>
        <v>3946.1390000000001</v>
      </c>
      <c r="E8" s="138">
        <f t="shared" si="4"/>
        <v>3946.1390000000001</v>
      </c>
      <c r="F8" s="139" t="s">
        <v>145</v>
      </c>
      <c r="G8" s="140">
        <f t="shared" si="1"/>
        <v>3946.1390000000001</v>
      </c>
      <c r="H8" s="139">
        <f t="shared" si="2"/>
        <v>10.978266927490418</v>
      </c>
      <c r="I8" s="199" t="s">
        <v>98</v>
      </c>
      <c r="J8" s="199" t="s">
        <v>112</v>
      </c>
      <c r="K8" s="204">
        <v>954.44800000000009</v>
      </c>
      <c r="L8" s="199" t="s">
        <v>102</v>
      </c>
      <c r="M8" s="199" t="s">
        <v>105</v>
      </c>
      <c r="N8" s="204">
        <v>1122.4000000000001</v>
      </c>
      <c r="O8" s="198" t="s">
        <v>140</v>
      </c>
      <c r="P8" s="199" t="s">
        <v>114</v>
      </c>
      <c r="Q8" s="204">
        <v>1381.125</v>
      </c>
      <c r="R8" s="201" t="s">
        <v>138</v>
      </c>
      <c r="S8" s="197" t="s">
        <v>151</v>
      </c>
      <c r="T8" s="204">
        <v>488.16600000000005</v>
      </c>
      <c r="U8" s="143"/>
      <c r="V8" s="143"/>
      <c r="W8" s="148"/>
      <c r="X8" s="143"/>
      <c r="Y8" s="143"/>
      <c r="Z8" s="148"/>
      <c r="AA8" s="143"/>
      <c r="AB8" s="143"/>
      <c r="AC8" s="148"/>
      <c r="AD8" s="143"/>
      <c r="AE8" s="143"/>
      <c r="AF8" s="148"/>
      <c r="AG8" s="202"/>
      <c r="AH8" s="143"/>
      <c r="AI8" s="144"/>
      <c r="AJ8" s="145"/>
      <c r="AK8" s="145"/>
      <c r="AL8" s="144"/>
      <c r="AM8" s="127">
        <f t="shared" si="3"/>
        <v>3946.1390000000001</v>
      </c>
    </row>
    <row r="9" spans="1:39" ht="14.25" customHeight="1">
      <c r="A9" s="134">
        <v>7</v>
      </c>
      <c r="B9" s="135">
        <v>1</v>
      </c>
      <c r="C9" s="209" t="s">
        <v>31</v>
      </c>
      <c r="D9" s="137">
        <f t="shared" si="0"/>
        <v>2654.9322000000002</v>
      </c>
      <c r="E9" s="138">
        <f t="shared" si="4"/>
        <v>2654.9322000000002</v>
      </c>
      <c r="F9" s="139"/>
      <c r="G9" s="140">
        <v>0</v>
      </c>
      <c r="H9" s="139">
        <v>0</v>
      </c>
      <c r="I9" s="199" t="s">
        <v>95</v>
      </c>
      <c r="J9" s="199" t="s">
        <v>88</v>
      </c>
      <c r="K9" s="204">
        <v>895.80000000000018</v>
      </c>
      <c r="L9" s="200" t="s">
        <v>75</v>
      </c>
      <c r="M9" s="200" t="s">
        <v>108</v>
      </c>
      <c r="N9" s="204">
        <v>951.60519999999997</v>
      </c>
      <c r="O9" s="198" t="s">
        <v>185</v>
      </c>
      <c r="P9" s="199" t="s">
        <v>186</v>
      </c>
      <c r="Q9" s="204">
        <v>369.11099999999999</v>
      </c>
      <c r="R9" s="201" t="s">
        <v>127</v>
      </c>
      <c r="S9" s="197" t="s">
        <v>110</v>
      </c>
      <c r="T9" s="204">
        <v>438.416</v>
      </c>
      <c r="U9" s="143"/>
      <c r="V9" s="143"/>
      <c r="W9" s="148"/>
      <c r="X9" s="143"/>
      <c r="Y9" s="143"/>
      <c r="Z9" s="148"/>
      <c r="AA9" s="143"/>
      <c r="AB9" s="143"/>
      <c r="AC9" s="148"/>
      <c r="AD9" s="143"/>
      <c r="AE9" s="143"/>
      <c r="AF9" s="148"/>
      <c r="AG9" s="202"/>
      <c r="AH9" s="143"/>
      <c r="AI9" s="144"/>
      <c r="AJ9" s="145"/>
      <c r="AK9" s="145"/>
      <c r="AL9" s="144"/>
      <c r="AM9" s="127">
        <f t="shared" si="3"/>
        <v>2654.9322000000002</v>
      </c>
    </row>
    <row r="10" spans="1:39" ht="14.25" customHeight="1">
      <c r="A10" s="134">
        <v>8</v>
      </c>
      <c r="B10" s="135">
        <v>0.66</v>
      </c>
      <c r="C10" s="209" t="s">
        <v>32</v>
      </c>
      <c r="D10" s="137">
        <f>AM10</f>
        <v>3763.7190000000001</v>
      </c>
      <c r="E10" s="138">
        <f t="shared" si="4"/>
        <v>2484.0545400000001</v>
      </c>
      <c r="F10" s="139"/>
      <c r="G10" s="140">
        <v>0</v>
      </c>
      <c r="H10" s="139">
        <f>G10/$I$2*100</f>
        <v>0</v>
      </c>
      <c r="I10" s="199" t="s">
        <v>99</v>
      </c>
      <c r="J10" s="199" t="s">
        <v>126</v>
      </c>
      <c r="K10" s="204">
        <v>3319.8912</v>
      </c>
      <c r="L10" s="200" t="s">
        <v>96</v>
      </c>
      <c r="M10" s="200" t="s">
        <v>116</v>
      </c>
      <c r="N10" s="204">
        <v>443.82780000000002</v>
      </c>
      <c r="O10" s="143"/>
      <c r="P10" s="143"/>
      <c r="Q10" s="148"/>
      <c r="R10" s="143"/>
      <c r="S10" s="143"/>
      <c r="T10" s="148"/>
      <c r="U10" s="143"/>
      <c r="V10" s="143"/>
      <c r="W10" s="148"/>
      <c r="X10" s="143"/>
      <c r="Y10" s="143"/>
      <c r="Z10" s="148"/>
      <c r="AA10" s="143"/>
      <c r="AB10" s="143"/>
      <c r="AC10" s="148"/>
      <c r="AD10" s="143"/>
      <c r="AE10" s="143"/>
      <c r="AF10" s="148"/>
      <c r="AG10" s="202"/>
      <c r="AH10" s="143"/>
      <c r="AI10" s="144"/>
      <c r="AJ10" s="145"/>
      <c r="AK10" s="145"/>
      <c r="AL10" s="144"/>
      <c r="AM10" s="127">
        <f t="shared" si="3"/>
        <v>3763.7190000000001</v>
      </c>
    </row>
    <row r="11" spans="1:39" ht="14.25" customHeight="1">
      <c r="A11" s="134">
        <v>9</v>
      </c>
      <c r="B11" s="135">
        <v>0</v>
      </c>
      <c r="C11" s="196" t="s">
        <v>29</v>
      </c>
      <c r="D11" s="137">
        <f t="shared" si="0"/>
        <v>2185.1280000000002</v>
      </c>
      <c r="E11" s="138">
        <f t="shared" si="4"/>
        <v>0</v>
      </c>
      <c r="F11" s="139"/>
      <c r="G11" s="140">
        <f t="shared" si="1"/>
        <v>0</v>
      </c>
      <c r="H11" s="139">
        <f>G11/$I$2*100</f>
        <v>0</v>
      </c>
      <c r="I11" s="199" t="s">
        <v>101</v>
      </c>
      <c r="J11" s="199" t="s">
        <v>124</v>
      </c>
      <c r="K11" s="204">
        <v>1166.8800000000001</v>
      </c>
      <c r="L11" s="199" t="s">
        <v>97</v>
      </c>
      <c r="M11" s="199" t="s">
        <v>105</v>
      </c>
      <c r="N11" s="204">
        <v>788.24199999999996</v>
      </c>
      <c r="O11" s="201" t="s">
        <v>142</v>
      </c>
      <c r="P11" s="197" t="s">
        <v>143</v>
      </c>
      <c r="Q11" s="204">
        <v>230.006</v>
      </c>
      <c r="T11" s="152"/>
      <c r="U11" s="143"/>
      <c r="V11" s="143"/>
      <c r="W11" s="148"/>
      <c r="X11" s="143"/>
      <c r="Y11" s="143"/>
      <c r="Z11" s="148"/>
      <c r="AA11" s="143"/>
      <c r="AB11" s="143"/>
      <c r="AC11" s="148"/>
      <c r="AD11" s="143"/>
      <c r="AE11" s="143"/>
      <c r="AF11" s="148"/>
      <c r="AG11" s="202"/>
      <c r="AH11" s="143"/>
      <c r="AI11" s="144"/>
      <c r="AJ11" s="145"/>
      <c r="AK11" s="145"/>
      <c r="AL11" s="144"/>
      <c r="AM11" s="127">
        <f t="shared" si="3"/>
        <v>2185.1280000000002</v>
      </c>
    </row>
    <row r="12" spans="1:39" ht="14.25" customHeight="1">
      <c r="A12" s="134">
        <v>10</v>
      </c>
      <c r="B12" s="135">
        <v>0</v>
      </c>
      <c r="C12" s="209" t="s">
        <v>25</v>
      </c>
      <c r="D12" s="137">
        <f t="shared" si="0"/>
        <v>1362.1280000000002</v>
      </c>
      <c r="E12" s="138">
        <f t="shared" ref="E11:E30" si="5">D12*B12</f>
        <v>0</v>
      </c>
      <c r="F12" s="139"/>
      <c r="G12" s="140">
        <f t="shared" si="1"/>
        <v>0</v>
      </c>
      <c r="H12" s="139">
        <v>0</v>
      </c>
      <c r="I12" s="199" t="s">
        <v>167</v>
      </c>
      <c r="J12" s="199" t="s">
        <v>168</v>
      </c>
      <c r="K12" s="204">
        <v>469.36400000000003</v>
      </c>
      <c r="L12" s="198" t="s">
        <v>187</v>
      </c>
      <c r="M12" s="199" t="s">
        <v>188</v>
      </c>
      <c r="N12" s="204">
        <v>508.89400000000001</v>
      </c>
      <c r="O12" s="197" t="s">
        <v>211</v>
      </c>
      <c r="P12" s="197" t="s">
        <v>88</v>
      </c>
      <c r="Q12" s="204">
        <v>383.87</v>
      </c>
      <c r="R12" s="143"/>
      <c r="S12" s="143"/>
      <c r="T12" s="148"/>
      <c r="U12" s="143"/>
      <c r="V12" s="143"/>
      <c r="W12" s="148"/>
      <c r="X12" s="143"/>
      <c r="Y12" s="143"/>
      <c r="Z12" s="148"/>
      <c r="AA12" s="143"/>
      <c r="AB12" s="143"/>
      <c r="AC12" s="148"/>
      <c r="AD12" s="143"/>
      <c r="AE12" s="143"/>
      <c r="AF12" s="148"/>
      <c r="AG12" s="202"/>
      <c r="AH12" s="143"/>
      <c r="AI12" s="144"/>
      <c r="AJ12" s="145"/>
      <c r="AK12" s="145"/>
      <c r="AL12" s="144"/>
      <c r="AM12" s="127">
        <f t="shared" si="3"/>
        <v>1362.1280000000002</v>
      </c>
    </row>
    <row r="13" spans="1:39" ht="14.25" customHeight="1">
      <c r="A13" s="134">
        <v>11</v>
      </c>
      <c r="B13" s="135">
        <v>0</v>
      </c>
      <c r="C13" s="209" t="s">
        <v>172</v>
      </c>
      <c r="D13" s="137">
        <f t="shared" si="0"/>
        <v>1267.4494000000002</v>
      </c>
      <c r="E13" s="138">
        <f t="shared" si="5"/>
        <v>0</v>
      </c>
      <c r="F13" s="139"/>
      <c r="G13" s="140">
        <f t="shared" si="1"/>
        <v>0</v>
      </c>
      <c r="H13" s="139">
        <v>0</v>
      </c>
      <c r="I13" s="199" t="s">
        <v>91</v>
      </c>
      <c r="J13" s="199" t="s">
        <v>121</v>
      </c>
      <c r="K13" s="204">
        <v>1267.4494000000002</v>
      </c>
      <c r="L13" s="203"/>
      <c r="M13" s="203"/>
      <c r="N13" s="152"/>
      <c r="O13" s="203"/>
      <c r="P13" s="203"/>
      <c r="Q13" s="152"/>
      <c r="R13" s="203"/>
      <c r="S13" s="203"/>
      <c r="T13" s="152"/>
      <c r="U13" s="143"/>
      <c r="V13" s="143"/>
      <c r="W13" s="148"/>
      <c r="X13" s="143"/>
      <c r="Y13" s="143"/>
      <c r="Z13" s="148"/>
      <c r="AA13" s="143"/>
      <c r="AB13" s="143"/>
      <c r="AC13" s="148"/>
      <c r="AD13" s="143"/>
      <c r="AE13" s="143"/>
      <c r="AF13" s="148"/>
      <c r="AG13" s="202"/>
      <c r="AH13" s="143"/>
      <c r="AI13" s="144"/>
      <c r="AJ13" s="145"/>
      <c r="AK13" s="145"/>
      <c r="AL13" s="144"/>
      <c r="AM13" s="127">
        <f t="shared" si="3"/>
        <v>1267.4494000000002</v>
      </c>
    </row>
    <row r="14" spans="1:39" ht="14.25" customHeight="1">
      <c r="A14" s="134">
        <v>12</v>
      </c>
      <c r="B14" s="135">
        <v>0</v>
      </c>
      <c r="C14" s="136" t="s">
        <v>37</v>
      </c>
      <c r="D14" s="137">
        <f t="shared" si="0"/>
        <v>1138.0463999999999</v>
      </c>
      <c r="E14" s="138">
        <f t="shared" si="5"/>
        <v>0</v>
      </c>
      <c r="F14" s="139"/>
      <c r="G14" s="140">
        <f t="shared" si="1"/>
        <v>0</v>
      </c>
      <c r="H14" s="139">
        <v>0</v>
      </c>
      <c r="I14" s="200" t="s">
        <v>147</v>
      </c>
      <c r="J14" s="200" t="s">
        <v>148</v>
      </c>
      <c r="K14" s="204">
        <v>1138.0463999999999</v>
      </c>
      <c r="O14" s="203"/>
      <c r="P14" s="203"/>
      <c r="Q14" s="152"/>
      <c r="R14" s="143"/>
      <c r="S14" s="143"/>
      <c r="T14" s="148"/>
      <c r="U14" s="143"/>
      <c r="V14" s="143"/>
      <c r="W14" s="148"/>
      <c r="X14" s="143"/>
      <c r="Y14" s="143"/>
      <c r="Z14" s="148"/>
      <c r="AA14" s="143"/>
      <c r="AB14" s="143"/>
      <c r="AC14" s="148"/>
      <c r="AD14" s="143"/>
      <c r="AE14" s="143"/>
      <c r="AF14" s="148"/>
      <c r="AG14" s="202"/>
      <c r="AH14" s="143"/>
      <c r="AI14" s="144"/>
      <c r="AJ14" s="145"/>
      <c r="AK14" s="145"/>
      <c r="AL14" s="144"/>
      <c r="AM14" s="127">
        <f t="shared" si="3"/>
        <v>1138.0463999999999</v>
      </c>
    </row>
    <row r="15" spans="1:39" ht="14.25" customHeight="1">
      <c r="A15" s="134">
        <v>13</v>
      </c>
      <c r="B15" s="135">
        <v>0</v>
      </c>
      <c r="C15" s="136" t="s">
        <v>35</v>
      </c>
      <c r="D15" s="137">
        <f t="shared" si="0"/>
        <v>877.72559999999999</v>
      </c>
      <c r="E15" s="138">
        <f t="shared" si="5"/>
        <v>0</v>
      </c>
      <c r="F15" s="139"/>
      <c r="G15" s="140">
        <f t="shared" si="1"/>
        <v>0</v>
      </c>
      <c r="H15" s="139">
        <v>0</v>
      </c>
      <c r="I15" s="199" t="s">
        <v>100</v>
      </c>
      <c r="J15" s="199" t="s">
        <v>123</v>
      </c>
      <c r="K15" s="204">
        <v>415.83360000000005</v>
      </c>
      <c r="L15" s="199" t="s">
        <v>133</v>
      </c>
      <c r="M15" s="199" t="s">
        <v>113</v>
      </c>
      <c r="N15" s="204">
        <v>461.892</v>
      </c>
      <c r="O15" s="143"/>
      <c r="P15" s="143"/>
      <c r="Q15" s="148"/>
      <c r="R15" s="143"/>
      <c r="S15" s="143"/>
      <c r="T15" s="148"/>
      <c r="U15" s="143"/>
      <c r="V15" s="143"/>
      <c r="W15" s="148"/>
      <c r="X15" s="143"/>
      <c r="Y15" s="143"/>
      <c r="Z15" s="148"/>
      <c r="AA15" s="143"/>
      <c r="AB15" s="143"/>
      <c r="AC15" s="148"/>
      <c r="AD15" s="143"/>
      <c r="AE15" s="143"/>
      <c r="AF15" s="148"/>
      <c r="AG15" s="202"/>
      <c r="AH15" s="143"/>
      <c r="AI15" s="144"/>
      <c r="AJ15" s="145"/>
      <c r="AK15" s="145"/>
      <c r="AL15" s="144"/>
      <c r="AM15" s="127">
        <f t="shared" si="3"/>
        <v>877.72559999999999</v>
      </c>
    </row>
    <row r="16" spans="1:39" ht="14.25" customHeight="1">
      <c r="A16" s="134">
        <v>14</v>
      </c>
      <c r="B16" s="135">
        <v>0</v>
      </c>
      <c r="C16" s="136" t="s">
        <v>214</v>
      </c>
      <c r="D16" s="137">
        <f t="shared" si="0"/>
        <v>847.61250000000007</v>
      </c>
      <c r="E16" s="138">
        <f t="shared" si="5"/>
        <v>0</v>
      </c>
      <c r="F16" s="139"/>
      <c r="G16" s="140">
        <f t="shared" si="1"/>
        <v>0</v>
      </c>
      <c r="H16" s="139">
        <v>0</v>
      </c>
      <c r="I16" s="197" t="s">
        <v>203</v>
      </c>
      <c r="J16" s="197" t="s">
        <v>204</v>
      </c>
      <c r="K16" s="204">
        <v>847.61250000000007</v>
      </c>
      <c r="L16" s="143"/>
      <c r="M16" s="143"/>
      <c r="N16" s="148"/>
      <c r="O16" s="143"/>
      <c r="P16" s="143"/>
      <c r="Q16" s="148"/>
      <c r="R16" s="143"/>
      <c r="S16" s="143"/>
      <c r="T16" s="148"/>
      <c r="U16" s="143"/>
      <c r="V16" s="143"/>
      <c r="W16" s="148"/>
      <c r="X16" s="143"/>
      <c r="Y16" s="143"/>
      <c r="Z16" s="148"/>
      <c r="AA16" s="143"/>
      <c r="AB16" s="143"/>
      <c r="AC16" s="148"/>
      <c r="AD16" s="143"/>
      <c r="AE16" s="143"/>
      <c r="AF16" s="148"/>
      <c r="AG16" s="202"/>
      <c r="AH16" s="143"/>
      <c r="AI16" s="144"/>
      <c r="AJ16" s="145"/>
      <c r="AK16" s="145"/>
      <c r="AL16" s="144"/>
      <c r="AM16" s="127">
        <f t="shared" si="3"/>
        <v>847.61250000000007</v>
      </c>
    </row>
    <row r="17" spans="1:39" ht="14.25" customHeight="1">
      <c r="A17" s="134">
        <v>15</v>
      </c>
      <c r="B17" s="135">
        <v>0</v>
      </c>
      <c r="C17" s="136" t="s">
        <v>36</v>
      </c>
      <c r="D17" s="137">
        <f t="shared" si="0"/>
        <v>791.50700000000006</v>
      </c>
      <c r="E17" s="138">
        <f t="shared" si="5"/>
        <v>0</v>
      </c>
      <c r="F17" s="139"/>
      <c r="G17" s="140">
        <f t="shared" si="1"/>
        <v>0</v>
      </c>
      <c r="H17" s="139">
        <v>0</v>
      </c>
      <c r="I17" s="201" t="s">
        <v>134</v>
      </c>
      <c r="J17" s="197" t="s">
        <v>110</v>
      </c>
      <c r="K17" s="204">
        <v>791.50700000000006</v>
      </c>
      <c r="L17" s="203"/>
      <c r="M17" s="203"/>
      <c r="N17" s="152"/>
      <c r="O17" s="203"/>
      <c r="P17" s="203"/>
      <c r="Q17" s="152"/>
      <c r="R17" s="203"/>
      <c r="S17" s="203"/>
      <c r="T17" s="152"/>
      <c r="U17" s="203"/>
      <c r="V17" s="203"/>
      <c r="W17" s="152"/>
      <c r="X17" s="143"/>
      <c r="Y17" s="143"/>
      <c r="Z17" s="148"/>
      <c r="AA17" s="143"/>
      <c r="AB17" s="143"/>
      <c r="AC17" s="148"/>
      <c r="AD17" s="143"/>
      <c r="AE17" s="143"/>
      <c r="AF17" s="148"/>
      <c r="AG17" s="202"/>
      <c r="AH17" s="143"/>
      <c r="AI17" s="144"/>
      <c r="AJ17" s="150"/>
      <c r="AK17" s="150"/>
      <c r="AL17" s="144"/>
      <c r="AM17" s="127">
        <f t="shared" si="3"/>
        <v>791.50700000000006</v>
      </c>
    </row>
    <row r="18" spans="1:39" ht="14.25" customHeight="1">
      <c r="A18" s="134">
        <v>16</v>
      </c>
      <c r="B18" s="135">
        <v>0</v>
      </c>
      <c r="C18" s="136" t="s">
        <v>136</v>
      </c>
      <c r="D18" s="137">
        <f t="shared" si="0"/>
        <v>777.31799999999998</v>
      </c>
      <c r="E18" s="138">
        <f t="shared" si="5"/>
        <v>0</v>
      </c>
      <c r="F18" s="139"/>
      <c r="G18" s="140">
        <f t="shared" si="1"/>
        <v>0</v>
      </c>
      <c r="H18" s="139">
        <v>0</v>
      </c>
      <c r="I18" s="198" t="s">
        <v>189</v>
      </c>
      <c r="J18" s="199" t="s">
        <v>93</v>
      </c>
      <c r="K18" s="204">
        <v>361.50400000000002</v>
      </c>
      <c r="L18" s="201" t="s">
        <v>193</v>
      </c>
      <c r="M18" s="197" t="s">
        <v>118</v>
      </c>
      <c r="N18" s="204">
        <v>415.81399999999996</v>
      </c>
      <c r="O18" s="143"/>
      <c r="P18" s="143"/>
      <c r="Q18" s="148"/>
      <c r="R18" s="143"/>
      <c r="S18" s="143"/>
      <c r="T18" s="148"/>
      <c r="U18" s="143"/>
      <c r="V18" s="143"/>
      <c r="W18" s="148"/>
      <c r="X18" s="143"/>
      <c r="Y18" s="143"/>
      <c r="Z18" s="148"/>
      <c r="AA18" s="143"/>
      <c r="AB18" s="143"/>
      <c r="AC18" s="148"/>
      <c r="AD18" s="143"/>
      <c r="AE18" s="143"/>
      <c r="AF18" s="148"/>
      <c r="AG18" s="202"/>
      <c r="AH18" s="143"/>
      <c r="AI18" s="144"/>
      <c r="AJ18" s="145"/>
      <c r="AK18" s="145"/>
      <c r="AL18" s="144"/>
      <c r="AM18" s="127">
        <f t="shared" si="3"/>
        <v>777.31799999999998</v>
      </c>
    </row>
    <row r="19" spans="1:39" ht="14.25" customHeight="1">
      <c r="A19" s="134">
        <v>17</v>
      </c>
      <c r="B19" s="135">
        <v>0</v>
      </c>
      <c r="C19" s="136" t="s">
        <v>27</v>
      </c>
      <c r="D19" s="137">
        <f t="shared" si="0"/>
        <v>693.1078</v>
      </c>
      <c r="E19" s="138">
        <f t="shared" si="5"/>
        <v>0</v>
      </c>
      <c r="F19" s="139"/>
      <c r="G19" s="140">
        <f t="shared" si="1"/>
        <v>0</v>
      </c>
      <c r="H19" s="139">
        <v>0</v>
      </c>
      <c r="I19" s="199" t="s">
        <v>82</v>
      </c>
      <c r="J19" s="199" t="s">
        <v>118</v>
      </c>
      <c r="K19" s="204">
        <v>693.1078</v>
      </c>
      <c r="L19" s="143"/>
      <c r="M19" s="143"/>
      <c r="N19" s="148"/>
      <c r="O19" s="143"/>
      <c r="P19" s="143"/>
      <c r="Q19" s="148"/>
      <c r="R19" s="143"/>
      <c r="S19" s="143"/>
      <c r="T19" s="148"/>
      <c r="U19" s="143"/>
      <c r="V19" s="143"/>
      <c r="W19" s="148"/>
      <c r="X19" s="143"/>
      <c r="Y19" s="143"/>
      <c r="Z19" s="148"/>
      <c r="AA19" s="143"/>
      <c r="AB19" s="143"/>
      <c r="AC19" s="148"/>
      <c r="AD19" s="143"/>
      <c r="AE19" s="143"/>
      <c r="AF19" s="148"/>
      <c r="AG19" s="202"/>
      <c r="AH19" s="143"/>
      <c r="AI19" s="144"/>
      <c r="AJ19" s="145"/>
      <c r="AK19" s="145"/>
      <c r="AL19" s="144"/>
      <c r="AM19" s="127">
        <f t="shared" si="3"/>
        <v>693.1078</v>
      </c>
    </row>
    <row r="20" spans="1:39" ht="14.25" customHeight="1">
      <c r="A20" s="134">
        <v>18</v>
      </c>
      <c r="B20" s="135">
        <v>0</v>
      </c>
      <c r="C20" s="196" t="s">
        <v>225</v>
      </c>
      <c r="D20" s="137">
        <f t="shared" si="0"/>
        <v>443.03700000000003</v>
      </c>
      <c r="E20" s="138">
        <f t="shared" si="5"/>
        <v>0</v>
      </c>
      <c r="F20" s="139"/>
      <c r="G20" s="140">
        <f t="shared" si="1"/>
        <v>0</v>
      </c>
      <c r="H20" s="139">
        <v>0</v>
      </c>
      <c r="I20" s="201" t="s">
        <v>223</v>
      </c>
      <c r="J20" s="197" t="s">
        <v>224</v>
      </c>
      <c r="K20" s="204">
        <v>443.03700000000003</v>
      </c>
      <c r="L20" s="143"/>
      <c r="M20" s="143"/>
      <c r="N20" s="148"/>
      <c r="O20" s="143"/>
      <c r="P20" s="143"/>
      <c r="Q20" s="148"/>
      <c r="R20" s="143"/>
      <c r="S20" s="143"/>
      <c r="T20" s="148"/>
      <c r="U20" s="143"/>
      <c r="V20" s="143"/>
      <c r="W20" s="148"/>
      <c r="X20" s="143"/>
      <c r="Y20" s="143"/>
      <c r="Z20" s="148"/>
      <c r="AA20" s="143"/>
      <c r="AB20" s="143"/>
      <c r="AC20" s="148"/>
      <c r="AD20" s="143"/>
      <c r="AE20" s="143"/>
      <c r="AF20" s="148"/>
      <c r="AG20" s="202"/>
      <c r="AH20" s="143"/>
      <c r="AI20" s="144"/>
      <c r="AJ20" s="145"/>
      <c r="AK20" s="145"/>
      <c r="AL20" s="144"/>
      <c r="AM20" s="127">
        <f t="shared" si="3"/>
        <v>443.03700000000003</v>
      </c>
    </row>
    <row r="21" spans="1:39" ht="14.25" customHeight="1">
      <c r="A21" s="134">
        <v>19</v>
      </c>
      <c r="B21" s="135">
        <v>0</v>
      </c>
      <c r="C21" s="195" t="s">
        <v>39</v>
      </c>
      <c r="D21" s="137">
        <f t="shared" si="0"/>
        <v>420.85599999999999</v>
      </c>
      <c r="E21" s="138">
        <f t="shared" si="5"/>
        <v>0</v>
      </c>
      <c r="F21" s="139"/>
      <c r="G21" s="140">
        <f t="shared" si="1"/>
        <v>0</v>
      </c>
      <c r="H21" s="139">
        <v>0</v>
      </c>
      <c r="I21" s="199" t="s">
        <v>221</v>
      </c>
      <c r="J21" s="199" t="s">
        <v>222</v>
      </c>
      <c r="K21" s="204">
        <v>420.85599999999999</v>
      </c>
      <c r="L21" s="203"/>
      <c r="M21" s="203"/>
      <c r="N21" s="152"/>
      <c r="O21" s="203"/>
      <c r="P21" s="203"/>
      <c r="Q21" s="152"/>
      <c r="R21" s="203"/>
      <c r="S21" s="203"/>
      <c r="T21" s="152"/>
      <c r="U21" s="203"/>
      <c r="V21" s="203"/>
      <c r="W21" s="152"/>
      <c r="X21" s="143"/>
      <c r="Y21" s="143"/>
      <c r="Z21" s="148"/>
      <c r="AA21" s="143"/>
      <c r="AB21" s="143"/>
      <c r="AC21" s="148"/>
      <c r="AD21" s="143"/>
      <c r="AE21" s="143"/>
      <c r="AF21" s="148"/>
      <c r="AG21" s="202"/>
      <c r="AH21" s="143"/>
      <c r="AI21" s="144"/>
      <c r="AJ21" s="145"/>
      <c r="AK21" s="145"/>
      <c r="AL21" s="144"/>
      <c r="AM21" s="127">
        <f t="shared" si="3"/>
        <v>420.85599999999999</v>
      </c>
    </row>
    <row r="22" spans="1:39" ht="14.25" customHeight="1">
      <c r="A22" s="134">
        <v>20</v>
      </c>
      <c r="B22" s="135">
        <v>0</v>
      </c>
      <c r="C22" s="136" t="s">
        <v>33</v>
      </c>
      <c r="D22" s="137">
        <f t="shared" si="0"/>
        <v>354.10699999999997</v>
      </c>
      <c r="E22" s="138">
        <f t="shared" si="5"/>
        <v>0</v>
      </c>
      <c r="F22" s="139"/>
      <c r="G22" s="140">
        <f t="shared" si="1"/>
        <v>0</v>
      </c>
      <c r="H22" s="139">
        <v>0</v>
      </c>
      <c r="I22" s="201" t="s">
        <v>196</v>
      </c>
      <c r="J22" s="197" t="s">
        <v>93</v>
      </c>
      <c r="K22" s="204">
        <v>354.10699999999997</v>
      </c>
      <c r="L22" s="143"/>
      <c r="M22" s="143"/>
      <c r="N22" s="148"/>
      <c r="O22" s="143"/>
      <c r="P22" s="143"/>
      <c r="Q22" s="148"/>
      <c r="R22" s="143"/>
      <c r="S22" s="143"/>
      <c r="T22" s="148"/>
      <c r="U22" s="143"/>
      <c r="V22" s="143"/>
      <c r="W22" s="148"/>
      <c r="X22" s="143"/>
      <c r="Y22" s="143"/>
      <c r="Z22" s="148"/>
      <c r="AA22" s="143"/>
      <c r="AB22" s="143"/>
      <c r="AC22" s="148"/>
      <c r="AD22" s="143"/>
      <c r="AE22" s="143"/>
      <c r="AF22" s="148"/>
      <c r="AG22" s="202"/>
      <c r="AH22" s="143"/>
      <c r="AI22" s="144"/>
      <c r="AJ22" s="145"/>
      <c r="AK22" s="145"/>
      <c r="AL22" s="144"/>
      <c r="AM22" s="127">
        <f t="shared" si="3"/>
        <v>354.10699999999997</v>
      </c>
    </row>
    <row r="23" spans="1:39" ht="14.25" customHeight="1">
      <c r="A23" s="134">
        <v>21</v>
      </c>
      <c r="B23" s="135">
        <v>0</v>
      </c>
      <c r="C23" s="196" t="s">
        <v>228</v>
      </c>
      <c r="D23" s="137">
        <f t="shared" si="0"/>
        <v>339.74</v>
      </c>
      <c r="E23" s="138">
        <f t="shared" si="5"/>
        <v>0</v>
      </c>
      <c r="F23" s="139"/>
      <c r="G23" s="140">
        <f t="shared" si="1"/>
        <v>0</v>
      </c>
      <c r="H23" s="139">
        <v>0</v>
      </c>
      <c r="I23" s="197" t="s">
        <v>210</v>
      </c>
      <c r="J23" s="197" t="s">
        <v>207</v>
      </c>
      <c r="K23" s="204">
        <v>339.74</v>
      </c>
      <c r="L23" s="203"/>
      <c r="M23" s="203"/>
      <c r="N23" s="152"/>
      <c r="O23" s="143"/>
      <c r="P23" s="143"/>
      <c r="Q23" s="148"/>
      <c r="R23" s="143"/>
      <c r="S23" s="143"/>
      <c r="T23" s="148"/>
      <c r="U23" s="143"/>
      <c r="V23" s="143"/>
      <c r="W23" s="148"/>
      <c r="X23" s="143"/>
      <c r="Y23" s="143"/>
      <c r="Z23" s="148"/>
      <c r="AA23" s="143"/>
      <c r="AB23" s="143"/>
      <c r="AC23" s="148"/>
      <c r="AD23" s="143"/>
      <c r="AE23" s="143"/>
      <c r="AF23" s="148"/>
      <c r="AG23" s="202"/>
      <c r="AH23" s="143"/>
      <c r="AI23" s="144"/>
      <c r="AJ23" s="145"/>
      <c r="AK23" s="145"/>
      <c r="AL23" s="144"/>
      <c r="AM23" s="127">
        <f t="shared" si="3"/>
        <v>339.74</v>
      </c>
    </row>
    <row r="24" spans="1:39" ht="14.25" customHeight="1">
      <c r="A24" s="134">
        <v>22</v>
      </c>
      <c r="B24" s="135">
        <v>0</v>
      </c>
      <c r="C24" s="136" t="s">
        <v>202</v>
      </c>
      <c r="D24" s="137">
        <f t="shared" si="0"/>
        <v>335.63200000000006</v>
      </c>
      <c r="E24" s="138">
        <f t="shared" si="5"/>
        <v>0</v>
      </c>
      <c r="F24" s="139"/>
      <c r="G24" s="140">
        <f t="shared" si="1"/>
        <v>0</v>
      </c>
      <c r="H24" s="139">
        <v>0</v>
      </c>
      <c r="I24" s="201" t="s">
        <v>199</v>
      </c>
      <c r="J24" s="197" t="s">
        <v>188</v>
      </c>
      <c r="K24" s="204">
        <v>335.63200000000006</v>
      </c>
      <c r="L24" s="203"/>
      <c r="M24" s="203"/>
      <c r="N24" s="152"/>
      <c r="O24" s="143"/>
      <c r="P24" s="143"/>
      <c r="Q24" s="148"/>
      <c r="R24" s="143"/>
      <c r="S24" s="143"/>
      <c r="T24" s="148"/>
      <c r="U24" s="143"/>
      <c r="V24" s="143"/>
      <c r="W24" s="148"/>
      <c r="X24" s="143"/>
      <c r="Y24" s="143"/>
      <c r="Z24" s="148"/>
      <c r="AA24" s="143"/>
      <c r="AB24" s="143"/>
      <c r="AC24" s="148"/>
      <c r="AD24" s="143"/>
      <c r="AE24" s="143"/>
      <c r="AF24" s="148"/>
      <c r="AG24" s="202"/>
      <c r="AH24" s="143"/>
      <c r="AI24" s="144"/>
      <c r="AJ24" s="145"/>
      <c r="AK24" s="145"/>
      <c r="AL24" s="144"/>
      <c r="AM24" s="127">
        <f t="shared" si="3"/>
        <v>335.63200000000006</v>
      </c>
    </row>
    <row r="25" spans="1:39" ht="14.25" customHeight="1">
      <c r="A25" s="134">
        <v>23</v>
      </c>
      <c r="B25" s="135">
        <v>0</v>
      </c>
      <c r="C25" s="136" t="s">
        <v>61</v>
      </c>
      <c r="D25" s="137">
        <f t="shared" si="0"/>
        <v>317.79200000000003</v>
      </c>
      <c r="E25" s="138">
        <f t="shared" si="5"/>
        <v>0</v>
      </c>
      <c r="F25" s="139"/>
      <c r="G25" s="140">
        <f t="shared" si="1"/>
        <v>0</v>
      </c>
      <c r="H25" s="139">
        <v>0</v>
      </c>
      <c r="I25" s="198" t="s">
        <v>191</v>
      </c>
      <c r="J25" s="199" t="s">
        <v>192</v>
      </c>
      <c r="K25" s="204">
        <v>317.79200000000003</v>
      </c>
      <c r="L25" s="203"/>
      <c r="M25" s="203"/>
      <c r="N25" s="152"/>
      <c r="O25" s="143"/>
      <c r="P25" s="143"/>
      <c r="Q25" s="148"/>
      <c r="R25" s="143"/>
      <c r="S25" s="143"/>
      <c r="T25" s="148"/>
      <c r="U25" s="143"/>
      <c r="V25" s="143"/>
      <c r="W25" s="148"/>
      <c r="X25" s="143"/>
      <c r="Y25" s="143"/>
      <c r="Z25" s="148"/>
      <c r="AA25" s="143"/>
      <c r="AB25" s="143"/>
      <c r="AC25" s="148"/>
      <c r="AD25" s="143"/>
      <c r="AE25" s="143"/>
      <c r="AF25" s="148"/>
      <c r="AG25" s="202"/>
      <c r="AH25" s="143"/>
      <c r="AI25" s="144"/>
      <c r="AJ25" s="145"/>
      <c r="AK25" s="145"/>
      <c r="AL25" s="144"/>
      <c r="AM25" s="127">
        <f t="shared" si="3"/>
        <v>317.79200000000003</v>
      </c>
    </row>
    <row r="26" spans="1:39" ht="14.25" customHeight="1">
      <c r="A26" s="134">
        <v>24</v>
      </c>
      <c r="B26" s="135">
        <v>0</v>
      </c>
      <c r="C26" s="136" t="s">
        <v>179</v>
      </c>
      <c r="D26" s="137">
        <f t="shared" si="0"/>
        <v>307.39800000000002</v>
      </c>
      <c r="E26" s="138">
        <f t="shared" si="5"/>
        <v>0</v>
      </c>
      <c r="F26" s="139"/>
      <c r="G26" s="140">
        <f t="shared" si="1"/>
        <v>0</v>
      </c>
      <c r="H26" s="139">
        <v>0</v>
      </c>
      <c r="I26" s="198" t="s">
        <v>190</v>
      </c>
      <c r="J26" s="199" t="s">
        <v>106</v>
      </c>
      <c r="K26" s="204">
        <v>307.39800000000002</v>
      </c>
      <c r="L26" s="203"/>
      <c r="M26" s="203"/>
      <c r="N26" s="152"/>
      <c r="O26" s="203"/>
      <c r="P26" s="203"/>
      <c r="Q26" s="152"/>
      <c r="R26" s="203"/>
      <c r="S26" s="203"/>
      <c r="T26" s="152"/>
      <c r="U26" s="203"/>
      <c r="V26" s="203"/>
      <c r="W26" s="152"/>
      <c r="X26" s="203"/>
      <c r="Y26" s="203"/>
      <c r="Z26" s="152"/>
      <c r="AA26" s="203"/>
      <c r="AB26" s="203"/>
      <c r="AC26" s="152"/>
      <c r="AD26" s="203"/>
      <c r="AE26" s="203"/>
      <c r="AF26" s="152"/>
      <c r="AH26" s="141"/>
      <c r="AI26" s="142"/>
      <c r="AJ26" s="145"/>
      <c r="AK26" s="145"/>
      <c r="AL26" s="144"/>
      <c r="AM26" s="127">
        <f t="shared" si="3"/>
        <v>307.39800000000002</v>
      </c>
    </row>
    <row r="27" spans="1:39" ht="14.25" customHeight="1">
      <c r="A27" s="134">
        <v>25</v>
      </c>
      <c r="B27" s="135">
        <v>0</v>
      </c>
      <c r="C27" s="136" t="s">
        <v>30</v>
      </c>
      <c r="D27" s="137">
        <f t="shared" si="0"/>
        <v>282.32300000000004</v>
      </c>
      <c r="E27" s="138">
        <f t="shared" si="5"/>
        <v>0</v>
      </c>
      <c r="F27" s="139"/>
      <c r="G27" s="140">
        <f t="shared" si="1"/>
        <v>0</v>
      </c>
      <c r="H27" s="139">
        <v>0</v>
      </c>
      <c r="I27" s="197" t="s">
        <v>212</v>
      </c>
      <c r="J27" s="197" t="s">
        <v>213</v>
      </c>
      <c r="K27" s="204">
        <v>282.32300000000004</v>
      </c>
      <c r="L27" s="203"/>
      <c r="M27" s="203"/>
      <c r="N27" s="152"/>
      <c r="O27" s="143"/>
      <c r="P27" s="143"/>
      <c r="Q27" s="148"/>
      <c r="R27" s="143"/>
      <c r="S27" s="143"/>
      <c r="T27" s="148"/>
      <c r="U27" s="143"/>
      <c r="V27" s="143"/>
      <c r="W27" s="148"/>
      <c r="X27" s="143"/>
      <c r="Y27" s="143"/>
      <c r="Z27" s="148"/>
      <c r="AA27" s="143"/>
      <c r="AB27" s="143"/>
      <c r="AC27" s="148"/>
      <c r="AD27" s="143"/>
      <c r="AE27" s="143"/>
      <c r="AF27" s="148"/>
      <c r="AG27" s="202"/>
      <c r="AH27" s="143"/>
      <c r="AI27" s="144"/>
      <c r="AJ27" s="145"/>
      <c r="AK27" s="145"/>
      <c r="AL27" s="144"/>
      <c r="AM27" s="127">
        <f t="shared" si="3"/>
        <v>282.32300000000004</v>
      </c>
    </row>
    <row r="28" spans="1:39" ht="14.25" customHeight="1">
      <c r="A28" s="134">
        <v>26</v>
      </c>
      <c r="B28" s="135">
        <v>0</v>
      </c>
      <c r="C28" s="136" t="s">
        <v>152</v>
      </c>
      <c r="D28" s="137">
        <f t="shared" si="0"/>
        <v>256.97199999999998</v>
      </c>
      <c r="E28" s="138">
        <f t="shared" si="5"/>
        <v>0</v>
      </c>
      <c r="F28" s="139"/>
      <c r="G28" s="140">
        <f t="shared" si="1"/>
        <v>0</v>
      </c>
      <c r="H28" s="139">
        <v>0</v>
      </c>
      <c r="I28" s="199" t="s">
        <v>103</v>
      </c>
      <c r="J28" s="199" t="s">
        <v>123</v>
      </c>
      <c r="K28" s="204">
        <v>256.97199999999998</v>
      </c>
      <c r="L28" s="143"/>
      <c r="M28" s="143"/>
      <c r="N28" s="148"/>
      <c r="O28" s="143"/>
      <c r="P28" s="143"/>
      <c r="Q28" s="148"/>
      <c r="R28" s="143"/>
      <c r="S28" s="143"/>
      <c r="T28" s="148"/>
      <c r="U28" s="143"/>
      <c r="V28" s="143"/>
      <c r="W28" s="148"/>
      <c r="X28" s="143"/>
      <c r="Y28" s="143"/>
      <c r="Z28" s="148"/>
      <c r="AA28" s="143"/>
      <c r="AB28" s="143"/>
      <c r="AC28" s="148"/>
      <c r="AD28" s="143"/>
      <c r="AE28" s="143"/>
      <c r="AF28" s="148"/>
      <c r="AG28" s="202"/>
      <c r="AH28" s="143"/>
      <c r="AI28" s="144"/>
      <c r="AJ28" s="145"/>
      <c r="AK28" s="145"/>
      <c r="AL28" s="144"/>
      <c r="AM28" s="127">
        <f t="shared" si="3"/>
        <v>256.97199999999998</v>
      </c>
    </row>
    <row r="29" spans="1:39" ht="14.25" customHeight="1">
      <c r="A29" s="134">
        <v>27</v>
      </c>
      <c r="B29" s="135">
        <v>0</v>
      </c>
      <c r="C29" s="136" t="s">
        <v>38</v>
      </c>
      <c r="D29" s="137">
        <f t="shared" si="0"/>
        <v>215.13700000000003</v>
      </c>
      <c r="E29" s="138">
        <f t="shared" si="5"/>
        <v>0</v>
      </c>
      <c r="F29" s="139"/>
      <c r="G29" s="140">
        <f t="shared" si="1"/>
        <v>0</v>
      </c>
      <c r="H29" s="139">
        <v>0</v>
      </c>
      <c r="I29" s="201" t="s">
        <v>197</v>
      </c>
      <c r="J29" s="197" t="s">
        <v>198</v>
      </c>
      <c r="K29" s="204">
        <v>215.13700000000003</v>
      </c>
      <c r="L29" s="143"/>
      <c r="M29" s="143"/>
      <c r="N29" s="148"/>
      <c r="O29" s="143"/>
      <c r="P29" s="143"/>
      <c r="Q29" s="148"/>
      <c r="R29" s="150"/>
      <c r="S29" s="143"/>
      <c r="T29" s="148"/>
      <c r="U29" s="143"/>
      <c r="V29" s="143"/>
      <c r="W29" s="148"/>
      <c r="X29" s="143"/>
      <c r="Y29" s="143"/>
      <c r="Z29" s="148"/>
      <c r="AA29" s="143"/>
      <c r="AB29" s="143"/>
      <c r="AC29" s="148"/>
      <c r="AD29" s="143"/>
      <c r="AE29" s="143"/>
      <c r="AF29" s="148"/>
      <c r="AG29" s="202"/>
      <c r="AH29" s="143"/>
      <c r="AI29" s="144"/>
      <c r="AJ29" s="145"/>
      <c r="AK29" s="145"/>
      <c r="AL29" s="144"/>
      <c r="AM29" s="127">
        <f t="shared" si="3"/>
        <v>215.13700000000003</v>
      </c>
    </row>
    <row r="30" spans="1:39" ht="14.25" customHeight="1">
      <c r="A30" s="134">
        <v>28</v>
      </c>
      <c r="B30" s="135">
        <v>0</v>
      </c>
      <c r="C30" s="136" t="s">
        <v>157</v>
      </c>
      <c r="D30" s="137">
        <f t="shared" si="0"/>
        <v>210.20999999999998</v>
      </c>
      <c r="E30" s="138">
        <f t="shared" si="5"/>
        <v>0</v>
      </c>
      <c r="F30" s="139"/>
      <c r="G30" s="140">
        <f t="shared" si="1"/>
        <v>0</v>
      </c>
      <c r="H30" s="139">
        <v>0</v>
      </c>
      <c r="I30" s="201" t="s">
        <v>200</v>
      </c>
      <c r="J30" s="197" t="s">
        <v>104</v>
      </c>
      <c r="K30" s="204">
        <v>210.20999999999998</v>
      </c>
      <c r="L30" s="203"/>
      <c r="M30" s="203"/>
      <c r="N30" s="152"/>
      <c r="O30" s="203"/>
      <c r="P30" s="203"/>
      <c r="Q30" s="152"/>
      <c r="R30" s="203"/>
      <c r="S30" s="203"/>
      <c r="T30" s="152"/>
      <c r="U30" s="203"/>
      <c r="V30" s="203"/>
      <c r="W30" s="152"/>
      <c r="X30" s="143"/>
      <c r="Y30" s="143"/>
      <c r="Z30" s="148"/>
      <c r="AA30" s="143"/>
      <c r="AB30" s="143"/>
      <c r="AC30" s="148"/>
      <c r="AD30" s="143"/>
      <c r="AE30" s="143"/>
      <c r="AF30" s="148"/>
      <c r="AG30" s="202"/>
      <c r="AH30" s="143"/>
      <c r="AI30" s="144"/>
      <c r="AJ30" s="145"/>
      <c r="AK30" s="145"/>
      <c r="AL30" s="144"/>
      <c r="AM30" s="127">
        <f t="shared" si="3"/>
        <v>210.20999999999998</v>
      </c>
    </row>
    <row r="31" spans="1:39" ht="15">
      <c r="A31" s="146"/>
      <c r="B31" s="146"/>
      <c r="C31" s="68"/>
      <c r="D31" s="141"/>
      <c r="F31" s="141"/>
      <c r="H31" s="151"/>
      <c r="I31" s="68"/>
      <c r="J31" s="68"/>
      <c r="K31" s="205"/>
    </row>
    <row r="32" spans="1:39" ht="15">
      <c r="C32" s="80"/>
      <c r="D32" s="141"/>
      <c r="F32" s="141"/>
      <c r="I32" s="80"/>
      <c r="J32" s="83"/>
      <c r="K32" s="205"/>
    </row>
    <row r="33" spans="1:11" ht="15">
      <c r="C33" s="80"/>
      <c r="D33" s="141"/>
      <c r="F33" s="141"/>
      <c r="I33" s="80"/>
      <c r="J33" s="83"/>
      <c r="K33" s="205"/>
    </row>
    <row r="34" spans="1:11" ht="15">
      <c r="C34" s="80"/>
      <c r="D34" s="141"/>
      <c r="F34" s="141"/>
      <c r="I34" s="83"/>
      <c r="J34" s="83"/>
      <c r="K34" s="205"/>
    </row>
    <row r="35" spans="1:11">
      <c r="A35" s="146"/>
      <c r="B35" s="146"/>
      <c r="D35" s="141"/>
      <c r="F35" s="141"/>
    </row>
    <row r="36" spans="1:11">
      <c r="A36" s="146"/>
      <c r="B36" s="146"/>
      <c r="D36" s="141"/>
      <c r="E36" s="146"/>
      <c r="F36" s="141"/>
    </row>
    <row r="37" spans="1:11">
      <c r="D37" s="141"/>
      <c r="F37" s="141"/>
    </row>
    <row r="38" spans="1:11">
      <c r="D38" s="141"/>
      <c r="F38" s="141"/>
    </row>
    <row r="39" spans="1:11">
      <c r="D39" s="141"/>
      <c r="F39" s="141"/>
    </row>
    <row r="40" spans="1:11">
      <c r="D40" s="141"/>
      <c r="F40" s="141"/>
    </row>
    <row r="41" spans="1:11">
      <c r="D41" s="141"/>
      <c r="F41" s="141"/>
    </row>
    <row r="42" spans="1:11">
      <c r="D42" s="141"/>
      <c r="F42" s="141"/>
    </row>
    <row r="43" spans="1:11">
      <c r="D43" s="141"/>
      <c r="F43" s="141"/>
    </row>
    <row r="44" spans="1:11">
      <c r="D44" s="141"/>
      <c r="F44" s="141"/>
    </row>
    <row r="45" spans="1:11">
      <c r="D45" s="141"/>
      <c r="F45" s="141"/>
    </row>
    <row r="46" spans="1:11">
      <c r="D46" s="141"/>
      <c r="F46" s="141"/>
    </row>
  </sheetData>
  <sortState ref="A3:AM30">
    <sortCondition descending="1" ref="E3:E30"/>
  </sortState>
  <conditionalFormatting sqref="AE26 AB26 Y26 V26 P26 M26 S26 V22 P22 S22 M5 M10:M11 M15:M16 S18 P18 S16 P16 M18">
    <cfRule type="containsErrors" dxfId="89" priority="167">
      <formula>ISERROR(M5)</formula>
    </cfRule>
  </conditionalFormatting>
  <conditionalFormatting sqref="I4">
    <cfRule type="duplicateValues" dxfId="88" priority="139"/>
  </conditionalFormatting>
  <conditionalFormatting sqref="I8">
    <cfRule type="duplicateValues" dxfId="87" priority="137"/>
  </conditionalFormatting>
  <conditionalFormatting sqref="L4">
    <cfRule type="duplicateValues" dxfId="86" priority="135"/>
  </conditionalFormatting>
  <conditionalFormatting sqref="I12">
    <cfRule type="duplicateValues" dxfId="85" priority="133"/>
  </conditionalFormatting>
  <conditionalFormatting sqref="I5">
    <cfRule type="duplicateValues" dxfId="84" priority="131"/>
  </conditionalFormatting>
  <conditionalFormatting sqref="I7">
    <cfRule type="duplicateValues" dxfId="83" priority="129"/>
  </conditionalFormatting>
  <conditionalFormatting sqref="L7">
    <cfRule type="duplicateValues" dxfId="82" priority="127"/>
  </conditionalFormatting>
  <conditionalFormatting sqref="O4">
    <cfRule type="duplicateValues" dxfId="81" priority="125"/>
  </conditionalFormatting>
  <conditionalFormatting sqref="I9">
    <cfRule type="duplicateValues" dxfId="80" priority="123"/>
  </conditionalFormatting>
  <conditionalFormatting sqref="I10">
    <cfRule type="duplicateValues" dxfId="79" priority="121"/>
  </conditionalFormatting>
  <conditionalFormatting sqref="I11">
    <cfRule type="duplicateValues" dxfId="78" priority="119"/>
  </conditionalFormatting>
  <conditionalFormatting sqref="L8">
    <cfRule type="duplicateValues" dxfId="77" priority="117"/>
  </conditionalFormatting>
  <conditionalFormatting sqref="R4">
    <cfRule type="duplicateValues" dxfId="76" priority="115"/>
  </conditionalFormatting>
  <conditionalFormatting sqref="I16">
    <cfRule type="duplicateValues" dxfId="75" priority="113"/>
  </conditionalFormatting>
  <conditionalFormatting sqref="L10">
    <cfRule type="duplicateValues" dxfId="74" priority="111"/>
  </conditionalFormatting>
  <conditionalFormatting sqref="I22">
    <cfRule type="duplicateValues" dxfId="73" priority="109"/>
  </conditionalFormatting>
  <conditionalFormatting sqref="I22">
    <cfRule type="duplicateValues" dxfId="72" priority="108"/>
  </conditionalFormatting>
  <conditionalFormatting sqref="L11">
    <cfRule type="duplicateValues" dxfId="71" priority="107"/>
  </conditionalFormatting>
  <conditionalFormatting sqref="L5">
    <cfRule type="duplicateValues" dxfId="70" priority="105"/>
  </conditionalFormatting>
  <conditionalFormatting sqref="I6">
    <cfRule type="duplicateValues" dxfId="69" priority="103"/>
  </conditionalFormatting>
  <conditionalFormatting sqref="O5">
    <cfRule type="duplicateValues" dxfId="68" priority="101"/>
  </conditionalFormatting>
  <conditionalFormatting sqref="I14">
    <cfRule type="duplicateValues" dxfId="67" priority="99"/>
  </conditionalFormatting>
  <conditionalFormatting sqref="I3">
    <cfRule type="duplicateValues" dxfId="66" priority="97"/>
  </conditionalFormatting>
  <conditionalFormatting sqref="L6">
    <cfRule type="duplicateValues" dxfId="65" priority="95"/>
  </conditionalFormatting>
  <conditionalFormatting sqref="L3">
    <cfRule type="duplicateValues" dxfId="64" priority="93"/>
  </conditionalFormatting>
  <conditionalFormatting sqref="L9">
    <cfRule type="duplicateValues" dxfId="63" priority="91"/>
  </conditionalFormatting>
  <conditionalFormatting sqref="O3">
    <cfRule type="duplicateValues" dxfId="62" priority="89"/>
  </conditionalFormatting>
  <conditionalFormatting sqref="R3">
    <cfRule type="duplicateValues" dxfId="61" priority="87"/>
  </conditionalFormatting>
  <conditionalFormatting sqref="U3">
    <cfRule type="duplicateValues" dxfId="60" priority="85"/>
  </conditionalFormatting>
  <conditionalFormatting sqref="O6">
    <cfRule type="duplicateValues" dxfId="59" priority="83"/>
  </conditionalFormatting>
  <conditionalFormatting sqref="I13">
    <cfRule type="duplicateValues" dxfId="58" priority="81"/>
  </conditionalFormatting>
  <conditionalFormatting sqref="U4">
    <cfRule type="duplicateValues" dxfId="57" priority="79"/>
  </conditionalFormatting>
  <conditionalFormatting sqref="X4">
    <cfRule type="duplicateValues" dxfId="56" priority="77"/>
  </conditionalFormatting>
  <conditionalFormatting sqref="R6">
    <cfRule type="duplicateValues" dxfId="55" priority="75"/>
  </conditionalFormatting>
  <conditionalFormatting sqref="L16">
    <cfRule type="duplicateValues" dxfId="54" priority="74"/>
  </conditionalFormatting>
  <conditionalFormatting sqref="I20">
    <cfRule type="duplicateValues" dxfId="53" priority="73"/>
  </conditionalFormatting>
  <conditionalFormatting sqref="I31">
    <cfRule type="duplicateValues" dxfId="52" priority="72"/>
  </conditionalFormatting>
  <conditionalFormatting sqref="R5">
    <cfRule type="duplicateValues" dxfId="51" priority="71"/>
  </conditionalFormatting>
  <conditionalFormatting sqref="O8">
    <cfRule type="duplicateValues" dxfId="50" priority="69"/>
  </conditionalFormatting>
  <conditionalFormatting sqref="L13">
    <cfRule type="duplicateValues" dxfId="49" priority="67"/>
  </conditionalFormatting>
  <conditionalFormatting sqref="I19">
    <cfRule type="duplicateValues" dxfId="48" priority="65"/>
  </conditionalFormatting>
  <conditionalFormatting sqref="O11">
    <cfRule type="duplicateValues" dxfId="47" priority="63"/>
  </conditionalFormatting>
  <conditionalFormatting sqref="I21">
    <cfRule type="duplicateValues" dxfId="46" priority="61"/>
  </conditionalFormatting>
  <conditionalFormatting sqref="I27">
    <cfRule type="duplicateValues" dxfId="45" priority="59"/>
  </conditionalFormatting>
  <conditionalFormatting sqref="I27">
    <cfRule type="duplicateValues" dxfId="44" priority="58"/>
  </conditionalFormatting>
  <conditionalFormatting sqref="AA4">
    <cfRule type="duplicateValues" dxfId="43" priority="57"/>
  </conditionalFormatting>
  <conditionalFormatting sqref="I15">
    <cfRule type="duplicateValues" dxfId="42" priority="55"/>
  </conditionalFormatting>
  <conditionalFormatting sqref="X3">
    <cfRule type="duplicateValues" dxfId="41" priority="53"/>
  </conditionalFormatting>
  <conditionalFormatting sqref="O7">
    <cfRule type="duplicateValues" dxfId="40" priority="51"/>
  </conditionalFormatting>
  <conditionalFormatting sqref="I32">
    <cfRule type="duplicateValues" dxfId="39" priority="49"/>
  </conditionalFormatting>
  <conditionalFormatting sqref="I32">
    <cfRule type="duplicateValues" dxfId="38" priority="48"/>
  </conditionalFormatting>
  <conditionalFormatting sqref="R11">
    <cfRule type="duplicateValues" dxfId="37" priority="47"/>
  </conditionalFormatting>
  <conditionalFormatting sqref="L21">
    <cfRule type="duplicateValues" dxfId="36" priority="45"/>
  </conditionalFormatting>
  <conditionalFormatting sqref="O10">
    <cfRule type="duplicateValues" dxfId="35" priority="43"/>
  </conditionalFormatting>
  <conditionalFormatting sqref="R7">
    <cfRule type="duplicateValues" dxfId="34" priority="41"/>
  </conditionalFormatting>
  <conditionalFormatting sqref="R8">
    <cfRule type="duplicateValues" dxfId="33" priority="39"/>
  </conditionalFormatting>
  <conditionalFormatting sqref="I29">
    <cfRule type="duplicateValues" dxfId="32" priority="37"/>
  </conditionalFormatting>
  <conditionalFormatting sqref="I29">
    <cfRule type="duplicateValues" dxfId="31" priority="36"/>
  </conditionalFormatting>
  <conditionalFormatting sqref="I23">
    <cfRule type="duplicateValues" dxfId="30" priority="35"/>
  </conditionalFormatting>
  <conditionalFormatting sqref="I23">
    <cfRule type="duplicateValues" dxfId="29" priority="34"/>
  </conditionalFormatting>
  <conditionalFormatting sqref="U7">
    <cfRule type="duplicateValues" dxfId="28" priority="33"/>
  </conditionalFormatting>
  <conditionalFormatting sqref="I24">
    <cfRule type="duplicateValues" dxfId="27" priority="31"/>
  </conditionalFormatting>
  <conditionalFormatting sqref="I24">
    <cfRule type="duplicateValues" dxfId="26" priority="30"/>
  </conditionalFormatting>
  <conditionalFormatting sqref="I33">
    <cfRule type="duplicateValues" dxfId="25" priority="29"/>
  </conditionalFormatting>
  <conditionalFormatting sqref="I33">
    <cfRule type="duplicateValues" dxfId="24" priority="28"/>
  </conditionalFormatting>
  <conditionalFormatting sqref="I34">
    <cfRule type="duplicateValues" dxfId="23" priority="27"/>
  </conditionalFormatting>
  <conditionalFormatting sqref="I34">
    <cfRule type="duplicateValues" dxfId="22" priority="26"/>
  </conditionalFormatting>
  <conditionalFormatting sqref="I17">
    <cfRule type="duplicateValues" dxfId="21" priority="25"/>
  </conditionalFormatting>
  <conditionalFormatting sqref="U6">
    <cfRule type="duplicateValues" dxfId="20" priority="23"/>
  </conditionalFormatting>
  <conditionalFormatting sqref="AA3">
    <cfRule type="duplicateValues" dxfId="19" priority="21"/>
  </conditionalFormatting>
  <conditionalFormatting sqref="AD4">
    <cfRule type="duplicateValues" dxfId="18" priority="19"/>
  </conditionalFormatting>
  <conditionalFormatting sqref="AD3">
    <cfRule type="duplicateValues" dxfId="17" priority="17"/>
  </conditionalFormatting>
  <conditionalFormatting sqref="O13">
    <cfRule type="duplicateValues" dxfId="16" priority="15"/>
  </conditionalFormatting>
  <conditionalFormatting sqref="I34">
    <cfRule type="duplicateValues" dxfId="15" priority="13"/>
  </conditionalFormatting>
  <conditionalFormatting sqref="I34">
    <cfRule type="duplicateValues" dxfId="14" priority="12"/>
  </conditionalFormatting>
  <conditionalFormatting sqref="I18">
    <cfRule type="duplicateValues" dxfId="13" priority="11"/>
  </conditionalFormatting>
  <conditionalFormatting sqref="I30">
    <cfRule type="duplicateValues" dxfId="12" priority="9"/>
  </conditionalFormatting>
  <conditionalFormatting sqref="I30">
    <cfRule type="duplicateValues" dxfId="11" priority="8"/>
  </conditionalFormatting>
  <conditionalFormatting sqref="I28">
    <cfRule type="duplicateValues" dxfId="10" priority="7"/>
  </conditionalFormatting>
  <conditionalFormatting sqref="I26">
    <cfRule type="duplicateValues" dxfId="9" priority="6"/>
  </conditionalFormatting>
  <conditionalFormatting sqref="I26">
    <cfRule type="duplicateValues" dxfId="8" priority="5"/>
  </conditionalFormatting>
  <conditionalFormatting sqref="I25">
    <cfRule type="duplicateValues" dxfId="7" priority="4"/>
  </conditionalFormatting>
  <conditionalFormatting sqref="I25">
    <cfRule type="duplicateValues" dxfId="6" priority="3"/>
  </conditionalFormatting>
  <conditionalFormatting sqref="I25">
    <cfRule type="duplicateValues" dxfId="5" priority="2"/>
  </conditionalFormatting>
  <conditionalFormatting sqref="I25">
    <cfRule type="duplicateValues" dxfId="4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CA79"/>
  <sheetViews>
    <sheetView view="pageBreakPreview" topLeftCell="A13" zoomScale="85" zoomScaleSheetLayoutView="85" workbookViewId="0">
      <selection activeCell="G71" sqref="G71"/>
    </sheetView>
  </sheetViews>
  <sheetFormatPr defaultRowHeight="15"/>
  <cols>
    <col min="1" max="1" width="9" style="16" customWidth="1"/>
    <col min="2" max="2" width="0.28515625" style="15" customWidth="1"/>
    <col min="3" max="3" width="22.42578125" style="18" bestFit="1" customWidth="1"/>
    <col min="4" max="4" width="20.5703125" style="157" customWidth="1"/>
    <col min="5" max="5" width="13.5703125" style="17" customWidth="1"/>
    <col min="6" max="6" width="0.140625" style="15" customWidth="1"/>
    <col min="7" max="7" width="25.5703125" style="55" customWidth="1"/>
    <col min="8" max="8" width="31.42578125" style="15" customWidth="1"/>
    <col min="9" max="9" width="3.42578125" style="70" hidden="1" customWidth="1"/>
    <col min="10" max="27" width="3.42578125" style="16" hidden="1" customWidth="1"/>
    <col min="28" max="28" width="6.85546875" style="26" customWidth="1"/>
    <col min="29" max="29" width="6.85546875" style="20" customWidth="1"/>
    <col min="30" max="31" width="6.85546875" style="17" customWidth="1"/>
    <col min="32" max="32" width="6.85546875" style="26" customWidth="1"/>
    <col min="33" max="33" width="7.7109375" style="20" customWidth="1"/>
    <col min="34" max="35" width="6.85546875" style="17" customWidth="1"/>
    <col min="36" max="36" width="6.85546875" style="26" customWidth="1"/>
    <col min="37" max="37" width="7.85546875" style="20" customWidth="1"/>
    <col min="38" max="38" width="4" style="2" customWidth="1"/>
    <col min="39" max="39" width="5.28515625" style="26" customWidth="1"/>
    <col min="40" max="42" width="5.28515625" style="21" customWidth="1"/>
    <col min="43" max="43" width="5.28515625" style="20" customWidth="1"/>
    <col min="44" max="44" width="5.28515625" style="17" customWidth="1"/>
    <col min="45" max="49" width="7.42578125" style="17" customWidth="1"/>
    <col min="50" max="50" width="3" style="17" customWidth="1"/>
    <col min="51" max="51" width="19.85546875" style="17" customWidth="1"/>
    <col min="52" max="52" width="5.7109375" style="8" customWidth="1"/>
    <col min="53" max="53" width="12.7109375" style="51" customWidth="1"/>
    <col min="54" max="54" width="15" style="9" hidden="1" customWidth="1"/>
    <col min="55" max="55" width="15.28515625" style="9" hidden="1" customWidth="1"/>
    <col min="56" max="56" width="10.7109375" style="8" hidden="1" customWidth="1"/>
    <col min="57" max="60" width="9.140625" style="8" hidden="1" customWidth="1"/>
    <col min="61" max="61" width="13.85546875" style="9" hidden="1" customWidth="1"/>
    <col min="62" max="62" width="15" style="8" hidden="1" customWidth="1"/>
    <col min="63" max="63" width="10.7109375" style="8" hidden="1" customWidth="1"/>
    <col min="64" max="67" width="9.140625" style="8" hidden="1" customWidth="1"/>
    <col min="68" max="68" width="6.42578125" style="9" customWidth="1"/>
    <col min="69" max="69" width="9.140625" style="18" customWidth="1"/>
    <col min="70" max="70" width="6.42578125" style="18" customWidth="1"/>
    <col min="71" max="71" width="12.85546875" style="19" customWidth="1"/>
    <col min="72" max="72" width="9.140625" style="19" customWidth="1"/>
    <col min="73" max="73" width="11" style="16" customWidth="1"/>
    <col min="74" max="74" width="16.7109375" style="16" customWidth="1"/>
    <col min="75" max="75" width="9.140625" style="7" customWidth="1"/>
    <col min="76" max="79" width="9.140625" style="7"/>
  </cols>
  <sheetData>
    <row r="1" spans="1:79" s="82" customFormat="1">
      <c r="A1" s="63"/>
      <c r="B1" s="68"/>
      <c r="C1" s="63"/>
      <c r="D1" s="68"/>
      <c r="E1" s="63"/>
      <c r="F1" s="68"/>
      <c r="G1" s="68"/>
      <c r="H1" s="68"/>
      <c r="I1" s="77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78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10"/>
      <c r="BA1" s="79"/>
      <c r="BB1" s="34"/>
      <c r="BC1" s="34"/>
      <c r="BD1" s="10"/>
      <c r="BE1" s="10"/>
      <c r="BF1" s="10"/>
      <c r="BG1" s="10"/>
      <c r="BH1" s="10"/>
      <c r="BI1" s="34"/>
      <c r="BJ1" s="10"/>
      <c r="BK1" s="10"/>
      <c r="BL1" s="10"/>
      <c r="BM1" s="10"/>
      <c r="BN1" s="10"/>
      <c r="BO1" s="10"/>
      <c r="BP1" s="34"/>
      <c r="BQ1" s="80"/>
      <c r="BR1" s="80"/>
      <c r="BS1" s="75"/>
      <c r="BT1" s="75"/>
      <c r="BU1" s="63"/>
      <c r="BV1" s="63"/>
      <c r="BW1" s="81"/>
      <c r="BX1" s="81"/>
      <c r="BY1" s="81"/>
      <c r="BZ1" s="81"/>
      <c r="CA1" s="81"/>
    </row>
    <row r="2" spans="1:79" s="82" customFormat="1">
      <c r="A2" s="63"/>
      <c r="B2" s="68"/>
      <c r="C2" s="63"/>
      <c r="D2" s="68"/>
      <c r="E2" s="63"/>
      <c r="F2" s="68"/>
      <c r="G2" s="68"/>
      <c r="H2" s="68"/>
      <c r="I2" s="7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78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10"/>
      <c r="BA2" s="79"/>
      <c r="BB2" s="34"/>
      <c r="BC2" s="34"/>
      <c r="BD2" s="10"/>
      <c r="BE2" s="10"/>
      <c r="BF2" s="10"/>
      <c r="BG2" s="10"/>
      <c r="BH2" s="10"/>
      <c r="BI2" s="34"/>
      <c r="BJ2" s="10"/>
      <c r="BK2" s="10"/>
      <c r="BL2" s="10"/>
      <c r="BM2" s="10"/>
      <c r="BN2" s="10"/>
      <c r="BO2" s="10"/>
      <c r="BP2" s="34"/>
      <c r="BQ2" s="80"/>
      <c r="BR2" s="80"/>
      <c r="BS2" s="75"/>
      <c r="BT2" s="75"/>
      <c r="BU2" s="63"/>
      <c r="BV2" s="63"/>
      <c r="BW2" s="81"/>
      <c r="BX2" s="81"/>
      <c r="BY2" s="81"/>
      <c r="BZ2" s="81"/>
      <c r="CA2" s="81"/>
    </row>
    <row r="3" spans="1:79" s="82" customFormat="1" ht="21">
      <c r="A3" s="63"/>
      <c r="B3" s="68"/>
      <c r="C3" s="63"/>
      <c r="D3" s="68"/>
      <c r="E3" s="63"/>
      <c r="F3" s="68"/>
      <c r="G3" s="68"/>
      <c r="H3" s="68"/>
      <c r="I3" s="77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78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10"/>
      <c r="BA3" s="79"/>
      <c r="BB3" s="34"/>
      <c r="BC3" s="34"/>
      <c r="BD3" s="10"/>
      <c r="BE3" s="10"/>
      <c r="BF3" s="10"/>
      <c r="BG3" s="10"/>
      <c r="BH3" s="10"/>
      <c r="BI3" s="34"/>
      <c r="BJ3" s="10"/>
      <c r="BK3" s="10"/>
      <c r="BL3" s="10"/>
      <c r="BM3" s="10"/>
      <c r="BN3" s="10"/>
      <c r="BO3" s="10"/>
      <c r="BP3" s="34"/>
      <c r="BQ3" s="80"/>
      <c r="BR3" s="80"/>
      <c r="BS3" s="75"/>
      <c r="BT3" s="75"/>
      <c r="BU3" s="92"/>
      <c r="BV3" s="63"/>
      <c r="BW3" s="81"/>
      <c r="BX3" s="81"/>
      <c r="BY3" s="81"/>
      <c r="BZ3" s="81"/>
      <c r="CA3" s="81"/>
    </row>
    <row r="4" spans="1:79" s="82" customFormat="1" ht="21">
      <c r="A4" s="63"/>
      <c r="B4" s="68"/>
      <c r="C4" s="76"/>
      <c r="D4" s="68"/>
      <c r="E4" s="63"/>
      <c r="F4" s="68"/>
      <c r="G4" s="68"/>
      <c r="H4" s="68"/>
      <c r="I4" s="7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78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10"/>
      <c r="BA4" s="79"/>
      <c r="BB4" s="34"/>
      <c r="BC4" s="34"/>
      <c r="BD4" s="10"/>
      <c r="BE4" s="10"/>
      <c r="BF4" s="10"/>
      <c r="BG4" s="10"/>
      <c r="BH4" s="10"/>
      <c r="BI4" s="34"/>
      <c r="BJ4" s="10"/>
      <c r="BK4" s="10"/>
      <c r="BL4" s="10"/>
      <c r="BM4" s="10"/>
      <c r="BN4" s="10"/>
      <c r="BO4" s="10"/>
      <c r="BP4" s="34"/>
      <c r="BQ4" s="80"/>
      <c r="BR4" s="80"/>
      <c r="BS4" s="75"/>
      <c r="BT4" s="121"/>
      <c r="BU4" s="122"/>
      <c r="BV4" s="63"/>
      <c r="BW4" s="81"/>
      <c r="BX4" s="81"/>
      <c r="BY4" s="81"/>
      <c r="BZ4" s="81"/>
      <c r="CA4" s="81"/>
    </row>
    <row r="5" spans="1:79" s="82" customFormat="1">
      <c r="A5" s="68" t="s">
        <v>51</v>
      </c>
      <c r="B5" s="68"/>
      <c r="C5" s="75"/>
      <c r="D5" s="175" t="s">
        <v>3</v>
      </c>
      <c r="E5" s="63"/>
      <c r="F5" s="68"/>
      <c r="G5" s="68"/>
      <c r="H5" s="68"/>
      <c r="I5" s="77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78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10"/>
      <c r="BA5" s="79"/>
      <c r="BB5" s="34"/>
      <c r="BC5" s="34"/>
      <c r="BD5" s="10"/>
      <c r="BE5" s="10"/>
      <c r="BF5" s="10"/>
      <c r="BG5" s="10"/>
      <c r="BH5" s="10"/>
      <c r="BI5" s="34"/>
      <c r="BJ5" s="10"/>
      <c r="BK5" s="10"/>
      <c r="BL5" s="10"/>
      <c r="BM5" s="10"/>
      <c r="BN5" s="10"/>
      <c r="BO5" s="10"/>
      <c r="BP5" s="34"/>
      <c r="BQ5" s="80"/>
      <c r="BR5" s="80"/>
      <c r="BS5" s="75"/>
      <c r="BT5" s="75"/>
      <c r="BU5" s="63"/>
      <c r="BV5" s="63"/>
      <c r="BW5" s="81"/>
      <c r="BX5" s="81"/>
      <c r="BY5" s="81"/>
      <c r="BZ5" s="81"/>
      <c r="CA5" s="81"/>
    </row>
    <row r="6" spans="1:79" s="82" customFormat="1">
      <c r="A6" s="63"/>
      <c r="B6" s="68"/>
      <c r="C6" s="75"/>
      <c r="D6" s="175" t="s">
        <v>4</v>
      </c>
      <c r="E6" s="63"/>
      <c r="F6" s="68"/>
      <c r="G6" s="68"/>
      <c r="H6" s="68"/>
      <c r="I6" s="77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78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10"/>
      <c r="BA6" s="79"/>
      <c r="BB6" s="34"/>
      <c r="BC6" s="34"/>
      <c r="BD6" s="10"/>
      <c r="BE6" s="10"/>
      <c r="BF6" s="10"/>
      <c r="BG6" s="10"/>
      <c r="BH6" s="10"/>
      <c r="BI6" s="34"/>
      <c r="BJ6" s="10"/>
      <c r="BK6" s="10"/>
      <c r="BL6" s="10"/>
      <c r="BM6" s="10"/>
      <c r="BN6" s="10"/>
      <c r="BO6" s="10"/>
      <c r="BP6" s="34"/>
      <c r="BQ6" s="80"/>
      <c r="BR6" s="80"/>
      <c r="BS6" s="75"/>
      <c r="BT6" s="75"/>
      <c r="BU6" s="63"/>
      <c r="BV6" s="63"/>
      <c r="BW6" s="81"/>
      <c r="BX6" s="81"/>
      <c r="BY6" s="81"/>
      <c r="BZ6" s="81"/>
      <c r="CA6" s="81"/>
    </row>
    <row r="7" spans="1:79" s="82" customFormat="1">
      <c r="A7" s="63"/>
      <c r="B7" s="68"/>
      <c r="C7" s="75"/>
      <c r="D7" s="175" t="s">
        <v>5</v>
      </c>
      <c r="E7" s="63"/>
      <c r="F7" s="68"/>
      <c r="G7" s="68"/>
      <c r="H7" s="68"/>
      <c r="I7" s="77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78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10"/>
      <c r="BA7" s="79"/>
      <c r="BB7" s="34"/>
      <c r="BC7" s="34"/>
      <c r="BD7" s="10"/>
      <c r="BE7" s="10"/>
      <c r="BF7" s="10"/>
      <c r="BG7" s="10"/>
      <c r="BH7" s="10"/>
      <c r="BI7" s="34"/>
      <c r="BJ7" s="10"/>
      <c r="BK7" s="10"/>
      <c r="BL7" s="10"/>
      <c r="BM7" s="10"/>
      <c r="BN7" s="10"/>
      <c r="BO7" s="10"/>
      <c r="BP7" s="34"/>
      <c r="BQ7" s="80"/>
      <c r="BR7" s="80"/>
      <c r="BS7" s="75"/>
      <c r="BT7" s="75"/>
      <c r="BU7" s="63"/>
      <c r="BV7" s="63"/>
      <c r="BW7" s="81"/>
      <c r="BX7" s="81"/>
      <c r="BY7" s="81"/>
      <c r="BZ7" s="81"/>
      <c r="CA7" s="81"/>
    </row>
    <row r="8" spans="1:79" s="82" customFormat="1">
      <c r="A8" s="21"/>
      <c r="B8" s="83"/>
      <c r="C8" s="80"/>
      <c r="D8" s="176" t="s">
        <v>50</v>
      </c>
      <c r="E8" s="21"/>
      <c r="F8" s="83"/>
      <c r="G8" s="83"/>
      <c r="H8" s="83"/>
      <c r="I8" s="8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78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10"/>
      <c r="BA8" s="79" t="s">
        <v>47</v>
      </c>
      <c r="BB8" s="10"/>
      <c r="BC8" s="34"/>
      <c r="BD8" s="10"/>
      <c r="BE8" s="10"/>
      <c r="BF8" s="10"/>
      <c r="BG8" s="10"/>
      <c r="BH8" s="10"/>
      <c r="BI8" s="10"/>
      <c r="BJ8" s="34"/>
      <c r="BK8" s="10"/>
      <c r="BL8" s="10"/>
      <c r="BM8" s="10"/>
      <c r="BN8" s="10"/>
      <c r="BO8" s="10"/>
      <c r="BP8" s="34"/>
      <c r="BQ8" s="80"/>
      <c r="BR8" s="80"/>
      <c r="BS8" s="80"/>
      <c r="BT8" s="80"/>
      <c r="BU8" s="21"/>
      <c r="BV8" s="21"/>
      <c r="BW8" s="34"/>
      <c r="BX8" s="81"/>
      <c r="BY8" s="81"/>
      <c r="BZ8" s="81"/>
      <c r="CA8" s="81"/>
    </row>
    <row r="9" spans="1:79" s="82" customFormat="1" ht="18.75">
      <c r="A9" s="63"/>
      <c r="B9" s="68"/>
      <c r="C9" s="75"/>
      <c r="D9" s="68">
        <v>21</v>
      </c>
      <c r="E9" s="63"/>
      <c r="F9" s="68"/>
      <c r="G9" s="68"/>
      <c r="H9" s="68"/>
      <c r="I9" s="77"/>
      <c r="J9" s="63"/>
      <c r="K9" s="63"/>
      <c r="L9" s="63" t="s">
        <v>23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21"/>
      <c r="AC9" s="21"/>
      <c r="AD9" s="21" t="s">
        <v>1</v>
      </c>
      <c r="AE9" s="21" t="s">
        <v>2</v>
      </c>
      <c r="AF9" s="21"/>
      <c r="AG9" s="21"/>
      <c r="AH9" s="21"/>
      <c r="AI9" s="21"/>
      <c r="AJ9" s="21"/>
      <c r="AK9" s="21"/>
      <c r="AL9" s="78"/>
      <c r="AM9" s="21" t="s">
        <v>44</v>
      </c>
      <c r="AN9" s="21"/>
      <c r="AO9" s="21"/>
      <c r="AP9" s="21"/>
      <c r="AQ9" s="21"/>
      <c r="AR9" s="21"/>
      <c r="AS9" s="21"/>
      <c r="AT9" s="21"/>
      <c r="AU9" s="21" t="s">
        <v>73</v>
      </c>
      <c r="AV9" s="21"/>
      <c r="AW9" s="21"/>
      <c r="AX9" s="21"/>
      <c r="AY9" s="85"/>
      <c r="AZ9" s="10"/>
      <c r="BA9" s="79" t="s">
        <v>48</v>
      </c>
      <c r="BB9" s="10"/>
      <c r="BC9" s="34"/>
      <c r="BD9" s="10"/>
      <c r="BE9" s="10"/>
      <c r="BF9" s="10"/>
      <c r="BG9" s="10"/>
      <c r="BH9" s="10"/>
      <c r="BI9" s="10"/>
      <c r="BJ9" s="34"/>
      <c r="BK9" s="10"/>
      <c r="BL9" s="10"/>
      <c r="BM9" s="10"/>
      <c r="BN9" s="10"/>
      <c r="BO9" s="10"/>
      <c r="BP9" s="34"/>
      <c r="BQ9" s="80"/>
      <c r="BR9" s="80"/>
      <c r="BS9" s="75"/>
      <c r="BT9" s="75"/>
      <c r="BU9" s="63"/>
      <c r="BV9" s="63"/>
      <c r="BW9" s="81"/>
      <c r="BX9" s="81"/>
      <c r="BY9" s="81"/>
      <c r="BZ9" s="81"/>
      <c r="CA9" s="81"/>
    </row>
    <row r="10" spans="1:79" s="82" customFormat="1" ht="19.5" thickBot="1">
      <c r="A10" s="63"/>
      <c r="B10" s="68"/>
      <c r="C10" s="75"/>
      <c r="D10" s="68"/>
      <c r="E10" s="63"/>
      <c r="F10" s="68"/>
      <c r="G10" s="68"/>
      <c r="H10" s="68"/>
      <c r="I10" s="86" t="s">
        <v>164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78"/>
      <c r="AM10" s="21" t="s">
        <v>43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0"/>
      <c r="BA10" s="79"/>
      <c r="BB10" s="87" t="s">
        <v>62</v>
      </c>
      <c r="BC10" s="87" t="s">
        <v>62</v>
      </c>
      <c r="BD10" s="10"/>
      <c r="BE10" s="10"/>
      <c r="BF10" s="10"/>
      <c r="BG10" s="10"/>
      <c r="BH10" s="10"/>
      <c r="BI10" s="87" t="s">
        <v>62</v>
      </c>
      <c r="BJ10" s="87" t="s">
        <v>62</v>
      </c>
      <c r="BK10" s="10"/>
      <c r="BL10" s="10" t="s">
        <v>53</v>
      </c>
      <c r="BM10" s="10"/>
      <c r="BN10" s="10"/>
      <c r="BO10" s="10"/>
      <c r="BP10" s="34"/>
      <c r="BQ10" s="80" t="s">
        <v>55</v>
      </c>
      <c r="BR10" s="80"/>
      <c r="BS10" s="88" t="s">
        <v>56</v>
      </c>
      <c r="BT10" s="88" t="s">
        <v>66</v>
      </c>
      <c r="BU10" s="86"/>
      <c r="BV10" s="86" t="s">
        <v>69</v>
      </c>
      <c r="BW10" s="81"/>
      <c r="BX10" s="81"/>
      <c r="BY10" s="81"/>
      <c r="BZ10" s="81"/>
      <c r="CA10" s="81"/>
    </row>
    <row r="11" spans="1:79" ht="19.5" thickBot="1">
      <c r="A11" s="47"/>
      <c r="B11" s="67"/>
      <c r="C11" s="93"/>
      <c r="D11" s="67"/>
      <c r="E11" s="69"/>
      <c r="F11" s="49"/>
      <c r="G11" s="54"/>
      <c r="H11" s="67"/>
      <c r="I11" s="27" t="s">
        <v>40</v>
      </c>
      <c r="J11" s="69" t="s">
        <v>71</v>
      </c>
      <c r="K11" s="48" t="s">
        <v>19</v>
      </c>
      <c r="L11" s="48" t="s">
        <v>19</v>
      </c>
      <c r="M11" s="48" t="s">
        <v>19</v>
      </c>
      <c r="N11" s="48" t="s">
        <v>19</v>
      </c>
      <c r="O11" s="48" t="s">
        <v>22</v>
      </c>
      <c r="P11" s="48" t="s">
        <v>22</v>
      </c>
      <c r="Q11" s="48" t="s">
        <v>22</v>
      </c>
      <c r="R11" s="48" t="s">
        <v>22</v>
      </c>
      <c r="S11" s="48" t="s">
        <v>13</v>
      </c>
      <c r="T11" s="48" t="s">
        <v>16</v>
      </c>
      <c r="U11" s="48" t="s">
        <v>14</v>
      </c>
      <c r="V11" s="48" t="s">
        <v>15</v>
      </c>
      <c r="W11" s="48" t="s">
        <v>13</v>
      </c>
      <c r="X11" s="48" t="s">
        <v>16</v>
      </c>
      <c r="Y11" s="48" t="s">
        <v>14</v>
      </c>
      <c r="Z11" s="48" t="s">
        <v>15</v>
      </c>
      <c r="AA11" s="47" t="s">
        <v>17</v>
      </c>
      <c r="AB11" s="206" t="s">
        <v>3</v>
      </c>
      <c r="AC11" s="207">
        <v>0</v>
      </c>
      <c r="AD11" s="208" t="s">
        <v>4</v>
      </c>
      <c r="AE11" s="208">
        <v>0</v>
      </c>
      <c r="AF11" s="206" t="s">
        <v>5</v>
      </c>
      <c r="AG11" s="207">
        <v>0</v>
      </c>
      <c r="AH11" s="208" t="s">
        <v>6</v>
      </c>
      <c r="AI11" s="208">
        <v>0</v>
      </c>
      <c r="AJ11" s="206">
        <v>21</v>
      </c>
      <c r="AK11" s="207">
        <v>0</v>
      </c>
      <c r="AM11" s="22" t="s">
        <v>9</v>
      </c>
      <c r="AN11" s="23" t="s">
        <v>4</v>
      </c>
      <c r="AO11" s="23" t="s">
        <v>5</v>
      </c>
      <c r="AP11" s="23" t="s">
        <v>6</v>
      </c>
      <c r="AQ11" s="24">
        <v>21</v>
      </c>
      <c r="AS11" s="25" t="s">
        <v>9</v>
      </c>
      <c r="AT11" s="25" t="s">
        <v>4</v>
      </c>
      <c r="AU11" s="25" t="s">
        <v>5</v>
      </c>
      <c r="AV11" s="25" t="s">
        <v>6</v>
      </c>
      <c r="AW11" s="25">
        <v>21</v>
      </c>
      <c r="AX11" s="26"/>
      <c r="AY11" s="25" t="s">
        <v>45</v>
      </c>
      <c r="BA11" s="25" t="s">
        <v>49</v>
      </c>
      <c r="BB11" s="119" t="s">
        <v>63</v>
      </c>
      <c r="BC11" s="33" t="s">
        <v>63</v>
      </c>
      <c r="BD11" s="71" t="s">
        <v>52</v>
      </c>
      <c r="BE11" s="71" t="s">
        <v>19</v>
      </c>
      <c r="BF11" s="71" t="s">
        <v>19</v>
      </c>
      <c r="BG11" s="71" t="s">
        <v>19</v>
      </c>
      <c r="BH11" s="72" t="s">
        <v>19</v>
      </c>
      <c r="BI11" s="33" t="s">
        <v>63</v>
      </c>
      <c r="BJ11" s="33" t="s">
        <v>63</v>
      </c>
      <c r="BK11" s="73" t="s">
        <v>52</v>
      </c>
      <c r="BL11" s="73" t="s">
        <v>22</v>
      </c>
      <c r="BM11" s="73" t="s">
        <v>22</v>
      </c>
      <c r="BN11" s="73" t="s">
        <v>22</v>
      </c>
      <c r="BO11" s="74" t="s">
        <v>22</v>
      </c>
      <c r="BP11" s="34"/>
      <c r="BQ11" s="57" t="s">
        <v>10</v>
      </c>
      <c r="BS11" s="27" t="s">
        <v>40</v>
      </c>
      <c r="BT11" s="27" t="s">
        <v>40</v>
      </c>
      <c r="BU11" s="27" t="s">
        <v>67</v>
      </c>
      <c r="BV11" s="27" t="s">
        <v>67</v>
      </c>
    </row>
    <row r="12" spans="1:79" ht="21.75" thickBot="1">
      <c r="A12" s="94"/>
      <c r="B12" s="95"/>
      <c r="C12" s="96"/>
      <c r="D12" s="95"/>
      <c r="E12" s="97"/>
      <c r="F12" s="98">
        <v>2</v>
      </c>
      <c r="G12" s="183"/>
      <c r="H12" s="95"/>
      <c r="I12" s="99" t="s">
        <v>57</v>
      </c>
      <c r="J12" s="100" t="s">
        <v>72</v>
      </c>
      <c r="K12" s="101" t="s">
        <v>20</v>
      </c>
      <c r="L12" s="101" t="s">
        <v>21</v>
      </c>
      <c r="M12" s="101" t="s">
        <v>41</v>
      </c>
      <c r="N12" s="101" t="s">
        <v>42</v>
      </c>
      <c r="O12" s="101" t="s">
        <v>20</v>
      </c>
      <c r="P12" s="101" t="s">
        <v>21</v>
      </c>
      <c r="Q12" s="101" t="s">
        <v>41</v>
      </c>
      <c r="R12" s="101" t="s">
        <v>42</v>
      </c>
      <c r="S12" s="101" t="s">
        <v>11</v>
      </c>
      <c r="T12" s="101" t="s">
        <v>12</v>
      </c>
      <c r="U12" s="101" t="s">
        <v>11</v>
      </c>
      <c r="V12" s="101" t="s">
        <v>12</v>
      </c>
      <c r="W12" s="101" t="s">
        <v>10</v>
      </c>
      <c r="X12" s="101" t="s">
        <v>10</v>
      </c>
      <c r="Y12" s="101" t="s">
        <v>10</v>
      </c>
      <c r="Z12" s="101" t="s">
        <v>10</v>
      </c>
      <c r="AA12" s="94" t="s">
        <v>18</v>
      </c>
      <c r="AB12" s="102" t="s">
        <v>8</v>
      </c>
      <c r="AC12" s="103" t="s">
        <v>40</v>
      </c>
      <c r="AD12" s="104" t="s">
        <v>8</v>
      </c>
      <c r="AE12" s="104" t="s">
        <v>40</v>
      </c>
      <c r="AF12" s="102" t="s">
        <v>8</v>
      </c>
      <c r="AG12" s="103" t="s">
        <v>40</v>
      </c>
      <c r="AH12" s="104" t="s">
        <v>8</v>
      </c>
      <c r="AI12" s="104" t="s">
        <v>40</v>
      </c>
      <c r="AJ12" s="102" t="s">
        <v>8</v>
      </c>
      <c r="AK12" s="103" t="s">
        <v>40</v>
      </c>
      <c r="AM12" s="31">
        <v>0</v>
      </c>
      <c r="AN12" s="107">
        <v>0</v>
      </c>
      <c r="AO12" s="107">
        <v>0</v>
      </c>
      <c r="AP12" s="107">
        <v>0</v>
      </c>
      <c r="AQ12" s="32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Y12" s="109" t="s">
        <v>46</v>
      </c>
      <c r="BA12" s="109" t="s">
        <v>12</v>
      </c>
      <c r="BB12" s="120" t="s">
        <v>65</v>
      </c>
      <c r="BC12" s="35" t="s">
        <v>64</v>
      </c>
      <c r="BD12" s="36" t="s">
        <v>20</v>
      </c>
      <c r="BE12" s="36" t="s">
        <v>20</v>
      </c>
      <c r="BF12" s="36" t="s">
        <v>21</v>
      </c>
      <c r="BG12" s="36" t="s">
        <v>41</v>
      </c>
      <c r="BH12" s="37" t="s">
        <v>42</v>
      </c>
      <c r="BI12" s="35" t="s">
        <v>65</v>
      </c>
      <c r="BJ12" s="35" t="s">
        <v>64</v>
      </c>
      <c r="BK12" s="38" t="s">
        <v>20</v>
      </c>
      <c r="BL12" s="38" t="s">
        <v>20</v>
      </c>
      <c r="BM12" s="38" t="s">
        <v>21</v>
      </c>
      <c r="BN12" s="38" t="s">
        <v>41</v>
      </c>
      <c r="BO12" s="39" t="s">
        <v>42</v>
      </c>
      <c r="BP12" s="34"/>
      <c r="BQ12" s="108" t="s">
        <v>54</v>
      </c>
      <c r="BS12" s="99" t="s">
        <v>57</v>
      </c>
      <c r="BT12" s="99" t="s">
        <v>2</v>
      </c>
      <c r="BU12" s="99" t="s">
        <v>68</v>
      </c>
      <c r="BV12" s="99" t="s">
        <v>68</v>
      </c>
    </row>
    <row r="13" spans="1:79" ht="18.75">
      <c r="A13" s="159" t="s">
        <v>60</v>
      </c>
      <c r="B13" s="160"/>
      <c r="C13" s="161" t="s">
        <v>7</v>
      </c>
      <c r="D13" s="160" t="s">
        <v>0</v>
      </c>
      <c r="E13" s="169"/>
      <c r="F13" s="162" t="s">
        <v>70</v>
      </c>
      <c r="G13" s="158" t="s">
        <v>165</v>
      </c>
      <c r="H13" s="163" t="s">
        <v>163</v>
      </c>
      <c r="I13" s="164"/>
      <c r="J13" s="165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7"/>
      <c r="AB13" s="167"/>
      <c r="AC13" s="168"/>
      <c r="AD13" s="169"/>
      <c r="AE13" s="169"/>
      <c r="AF13" s="167"/>
      <c r="AG13" s="168"/>
      <c r="AH13" s="169"/>
      <c r="AI13" s="169"/>
      <c r="AJ13" s="167"/>
      <c r="AK13" s="168"/>
      <c r="AM13" s="105"/>
      <c r="AN13" s="89"/>
      <c r="AO13" s="89"/>
      <c r="AP13" s="89"/>
      <c r="AQ13" s="106"/>
      <c r="AS13" s="91"/>
      <c r="AT13" s="91"/>
      <c r="AU13" s="91"/>
      <c r="AV13" s="91"/>
      <c r="AW13" s="91"/>
      <c r="AY13" s="91"/>
      <c r="BA13" s="110"/>
      <c r="BB13" s="40"/>
      <c r="BC13" s="12"/>
      <c r="BD13" s="11"/>
      <c r="BE13" s="11"/>
      <c r="BF13" s="11"/>
      <c r="BG13" s="11"/>
      <c r="BH13" s="11"/>
      <c r="BI13" s="40"/>
      <c r="BJ13" s="11"/>
      <c r="BK13" s="11"/>
      <c r="BL13" s="11"/>
      <c r="BM13" s="11"/>
      <c r="BN13" s="11"/>
      <c r="BO13" s="41"/>
      <c r="BP13" s="34"/>
      <c r="BQ13" s="91"/>
      <c r="BS13" s="111"/>
      <c r="BT13" s="90"/>
      <c r="BU13" s="89"/>
      <c r="BV13" s="106"/>
    </row>
    <row r="14" spans="1:79" s="3" customFormat="1" ht="21">
      <c r="A14" s="29">
        <v>1</v>
      </c>
      <c r="B14" s="50"/>
      <c r="C14" s="170" t="s">
        <v>92</v>
      </c>
      <c r="D14" s="170" t="s">
        <v>80</v>
      </c>
      <c r="E14" s="172">
        <v>1059.6432</v>
      </c>
      <c r="F14" s="60"/>
      <c r="G14" s="184" t="s">
        <v>34</v>
      </c>
      <c r="H14" s="179" t="s">
        <v>220</v>
      </c>
      <c r="I14" s="171">
        <f>BS14</f>
        <v>1059.6432</v>
      </c>
      <c r="J14" s="29">
        <v>1</v>
      </c>
      <c r="K14" s="64">
        <v>0</v>
      </c>
      <c r="L14" s="64">
        <v>0</v>
      </c>
      <c r="M14" s="64">
        <v>0</v>
      </c>
      <c r="N14" s="64">
        <v>0</v>
      </c>
      <c r="O14" s="65">
        <v>0</v>
      </c>
      <c r="P14" s="65">
        <v>0</v>
      </c>
      <c r="Q14" s="65">
        <v>0</v>
      </c>
      <c r="R14" s="65">
        <v>0</v>
      </c>
      <c r="S14" s="65">
        <v>44</v>
      </c>
      <c r="T14" s="65">
        <v>0</v>
      </c>
      <c r="U14" s="65">
        <v>0</v>
      </c>
      <c r="V14" s="66">
        <v>0</v>
      </c>
      <c r="W14" s="29">
        <v>1</v>
      </c>
      <c r="X14" s="29">
        <v>1</v>
      </c>
      <c r="Y14" s="29">
        <v>1</v>
      </c>
      <c r="Z14" s="29">
        <v>1</v>
      </c>
      <c r="AA14" s="62">
        <v>1</v>
      </c>
      <c r="AB14" s="28" t="s">
        <v>81</v>
      </c>
      <c r="AC14" s="6">
        <v>0</v>
      </c>
      <c r="AD14" s="46" t="s">
        <v>81</v>
      </c>
      <c r="AE14" s="62"/>
      <c r="AF14" s="28">
        <v>0</v>
      </c>
      <c r="AG14" s="6"/>
      <c r="AH14" s="46"/>
      <c r="AI14" s="61"/>
      <c r="AJ14" s="28"/>
      <c r="AK14" s="59">
        <v>315.37</v>
      </c>
      <c r="AL14" s="2"/>
      <c r="AM14" s="28">
        <v>1</v>
      </c>
      <c r="AN14" s="28">
        <v>1</v>
      </c>
      <c r="AO14" s="28">
        <v>1</v>
      </c>
      <c r="AP14" s="28">
        <v>1</v>
      </c>
      <c r="AQ14" s="30">
        <v>2</v>
      </c>
      <c r="AR14" s="17"/>
      <c r="AS14" s="30">
        <f t="shared" ref="AS14:AS41" si="0">AC14*AM14</f>
        <v>0</v>
      </c>
      <c r="AT14" s="30">
        <f t="shared" ref="AT14:AT41" si="1">AE14+(AE14*(AN14-1))+(AE14*0.1)</f>
        <v>0</v>
      </c>
      <c r="AU14" s="30">
        <f t="shared" ref="AU14:AU41" si="2">AG14+(AG14*(AO14-1))+(AG14*0.3)</f>
        <v>0</v>
      </c>
      <c r="AV14" s="30">
        <f t="shared" ref="AV14:AV41" si="3">AI14+(AI14*(AP14-1))+(AI14*0.5)</f>
        <v>0</v>
      </c>
      <c r="AW14" s="30">
        <f t="shared" ref="AW14:AW41" si="4">AK14+(AK14*(AQ14-1))+(AK14*0.4)</f>
        <v>756.88800000000003</v>
      </c>
      <c r="AX14" s="17"/>
      <c r="AY14" s="30">
        <f t="shared" ref="AY14:AY41" si="5">SUM(AS14:AW14)</f>
        <v>756.88800000000003</v>
      </c>
      <c r="AZ14" s="8"/>
      <c r="BA14" s="52">
        <v>1.4</v>
      </c>
      <c r="BB14" s="117">
        <v>9</v>
      </c>
      <c r="BC14" s="14">
        <v>31</v>
      </c>
      <c r="BD14" s="13">
        <v>1.2</v>
      </c>
      <c r="BE14" s="13">
        <v>1.0580645161290323</v>
      </c>
      <c r="BF14" s="13">
        <v>1</v>
      </c>
      <c r="BG14" s="13">
        <v>1.1000000000000001</v>
      </c>
      <c r="BH14" s="13">
        <v>1</v>
      </c>
      <c r="BI14" s="42">
        <v>0</v>
      </c>
      <c r="BJ14" s="14">
        <v>0</v>
      </c>
      <c r="BK14" s="13">
        <v>1</v>
      </c>
      <c r="BL14" s="13">
        <v>1</v>
      </c>
      <c r="BM14" s="13">
        <v>1</v>
      </c>
      <c r="BN14" s="13">
        <v>1</v>
      </c>
      <c r="BO14" s="43">
        <v>1</v>
      </c>
      <c r="BP14" s="44"/>
      <c r="BQ14" s="30">
        <v>1</v>
      </c>
      <c r="BR14" s="18"/>
      <c r="BS14" s="112">
        <f t="shared" ref="BS14:BS41" si="6">BT14+BU14</f>
        <v>1059.6432</v>
      </c>
      <c r="BT14" s="58">
        <f t="shared" ref="BT14:BT41" si="7">AY14</f>
        <v>756.88800000000003</v>
      </c>
      <c r="BU14" s="58">
        <f t="shared" ref="BU14:BU41" si="8">(AY14*(BA14-1))+(AY14*(BQ14-1))</f>
        <v>302.75519999999995</v>
      </c>
      <c r="BV14" s="113">
        <f t="shared" ref="BV14:BV41" si="9">(BU14/BS14)</f>
        <v>0.28571428571428564</v>
      </c>
      <c r="BW14" s="4" t="s">
        <v>146</v>
      </c>
      <c r="BX14" s="45"/>
      <c r="BY14" s="45"/>
      <c r="BZ14" s="45"/>
      <c r="CA14" s="45"/>
    </row>
    <row r="15" spans="1:79" s="1" customFormat="1" ht="21">
      <c r="A15" s="29">
        <v>2</v>
      </c>
      <c r="B15" s="50"/>
      <c r="C15" s="170" t="s">
        <v>98</v>
      </c>
      <c r="D15" s="170" t="s">
        <v>112</v>
      </c>
      <c r="E15" s="172">
        <v>954.44800000000009</v>
      </c>
      <c r="F15" s="60"/>
      <c r="G15" s="184" t="s">
        <v>24</v>
      </c>
      <c r="H15" s="179" t="s">
        <v>171</v>
      </c>
      <c r="I15" s="171">
        <f t="shared" ref="I15:I74" si="10">BS15</f>
        <v>954.44800000000009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44</v>
      </c>
      <c r="T15" s="29">
        <v>0</v>
      </c>
      <c r="U15" s="29">
        <v>0</v>
      </c>
      <c r="V15" s="29">
        <v>0</v>
      </c>
      <c r="W15" s="29">
        <v>1</v>
      </c>
      <c r="X15" s="29">
        <v>1</v>
      </c>
      <c r="Y15" s="29">
        <v>1</v>
      </c>
      <c r="Z15" s="29">
        <v>1</v>
      </c>
      <c r="AA15" s="62">
        <v>1</v>
      </c>
      <c r="AB15" s="28" t="s">
        <v>81</v>
      </c>
      <c r="AC15" s="6">
        <v>0</v>
      </c>
      <c r="AD15" s="46" t="s">
        <v>81</v>
      </c>
      <c r="AE15" s="62"/>
      <c r="AF15" s="28">
        <v>0</v>
      </c>
      <c r="AG15" s="6"/>
      <c r="AH15" s="46"/>
      <c r="AI15" s="62"/>
      <c r="AJ15" s="28"/>
      <c r="AK15" s="59">
        <v>255.2</v>
      </c>
      <c r="AL15" s="2"/>
      <c r="AM15" s="28">
        <v>1</v>
      </c>
      <c r="AN15" s="28">
        <v>1</v>
      </c>
      <c r="AO15" s="28">
        <v>1</v>
      </c>
      <c r="AP15" s="28">
        <v>1</v>
      </c>
      <c r="AQ15" s="30">
        <v>1.8</v>
      </c>
      <c r="AR15" s="17"/>
      <c r="AS15" s="30">
        <f t="shared" si="0"/>
        <v>0</v>
      </c>
      <c r="AT15" s="30">
        <f t="shared" si="1"/>
        <v>0</v>
      </c>
      <c r="AU15" s="30">
        <f t="shared" si="2"/>
        <v>0</v>
      </c>
      <c r="AV15" s="30">
        <f t="shared" si="3"/>
        <v>0</v>
      </c>
      <c r="AW15" s="30">
        <f t="shared" si="4"/>
        <v>561.44000000000005</v>
      </c>
      <c r="AX15" s="17"/>
      <c r="AY15" s="30">
        <f t="shared" si="5"/>
        <v>561.44000000000005</v>
      </c>
      <c r="AZ15" s="8"/>
      <c r="BA15" s="52">
        <v>1.7</v>
      </c>
      <c r="BB15" s="117">
        <v>9</v>
      </c>
      <c r="BC15" s="14">
        <v>31</v>
      </c>
      <c r="BD15" s="13">
        <v>1.2</v>
      </c>
      <c r="BE15" s="13">
        <v>1.0580645161290323</v>
      </c>
      <c r="BF15" s="13">
        <v>1</v>
      </c>
      <c r="BG15" s="13">
        <v>1.1000000000000001</v>
      </c>
      <c r="BH15" s="13">
        <v>1</v>
      </c>
      <c r="BI15" s="42">
        <v>0</v>
      </c>
      <c r="BJ15" s="14">
        <v>0</v>
      </c>
      <c r="BK15" s="13">
        <v>1</v>
      </c>
      <c r="BL15" s="13">
        <v>1</v>
      </c>
      <c r="BM15" s="13">
        <v>1</v>
      </c>
      <c r="BN15" s="13">
        <v>1</v>
      </c>
      <c r="BO15" s="43">
        <v>1</v>
      </c>
      <c r="BP15" s="34"/>
      <c r="BQ15" s="30">
        <v>1</v>
      </c>
      <c r="BR15" s="18"/>
      <c r="BS15" s="112">
        <f t="shared" si="6"/>
        <v>954.44800000000009</v>
      </c>
      <c r="BT15" s="58">
        <f t="shared" si="7"/>
        <v>561.44000000000005</v>
      </c>
      <c r="BU15" s="58">
        <f t="shared" si="8"/>
        <v>393.00800000000004</v>
      </c>
      <c r="BV15" s="113">
        <f t="shared" si="9"/>
        <v>0.41176470588235292</v>
      </c>
      <c r="BW15" s="5" t="s">
        <v>146</v>
      </c>
      <c r="BX15" s="9"/>
      <c r="BY15" s="9"/>
      <c r="BZ15" s="9"/>
      <c r="CA15" s="9"/>
    </row>
    <row r="16" spans="1:79" s="3" customFormat="1" ht="21">
      <c r="A16" s="29">
        <v>3</v>
      </c>
      <c r="B16" s="50"/>
      <c r="C16" s="170" t="s">
        <v>74</v>
      </c>
      <c r="D16" s="170" t="s">
        <v>93</v>
      </c>
      <c r="E16" s="172">
        <v>2948.04</v>
      </c>
      <c r="F16" s="60"/>
      <c r="G16" s="184" t="s">
        <v>34</v>
      </c>
      <c r="H16" s="179" t="s">
        <v>149</v>
      </c>
      <c r="I16" s="171">
        <f t="shared" si="10"/>
        <v>2948.04</v>
      </c>
      <c r="J16" s="29">
        <v>1</v>
      </c>
      <c r="K16" s="64">
        <v>0</v>
      </c>
      <c r="L16" s="64">
        <v>0</v>
      </c>
      <c r="M16" s="64">
        <v>0</v>
      </c>
      <c r="N16" s="64">
        <v>0</v>
      </c>
      <c r="O16" s="65">
        <v>0</v>
      </c>
      <c r="P16" s="65">
        <v>0</v>
      </c>
      <c r="Q16" s="65">
        <v>0</v>
      </c>
      <c r="R16" s="65">
        <v>0</v>
      </c>
      <c r="S16" s="65">
        <v>44</v>
      </c>
      <c r="T16" s="65">
        <v>0</v>
      </c>
      <c r="U16" s="65">
        <v>0</v>
      </c>
      <c r="V16" s="66">
        <v>0</v>
      </c>
      <c r="W16" s="29">
        <v>1</v>
      </c>
      <c r="X16" s="29">
        <v>1</v>
      </c>
      <c r="Y16" s="29">
        <v>1</v>
      </c>
      <c r="Z16" s="29">
        <v>1</v>
      </c>
      <c r="AA16" s="62">
        <v>1</v>
      </c>
      <c r="AB16" s="28" t="s">
        <v>81</v>
      </c>
      <c r="AC16" s="6">
        <v>0</v>
      </c>
      <c r="AD16" s="46" t="s">
        <v>81</v>
      </c>
      <c r="AE16" s="62"/>
      <c r="AF16" s="28">
        <v>0</v>
      </c>
      <c r="AG16" s="6"/>
      <c r="AH16" s="46"/>
      <c r="AI16" s="177">
        <v>404.68</v>
      </c>
      <c r="AJ16" s="28"/>
      <c r="AK16" s="59">
        <v>231.16</v>
      </c>
      <c r="AL16" s="2"/>
      <c r="AM16" s="28">
        <v>1</v>
      </c>
      <c r="AN16" s="28">
        <v>1</v>
      </c>
      <c r="AO16" s="28">
        <v>1</v>
      </c>
      <c r="AP16" s="28">
        <v>2</v>
      </c>
      <c r="AQ16" s="30">
        <v>1.6</v>
      </c>
      <c r="AR16" s="17"/>
      <c r="AS16" s="30">
        <f t="shared" si="0"/>
        <v>0</v>
      </c>
      <c r="AT16" s="30">
        <f t="shared" si="1"/>
        <v>0</v>
      </c>
      <c r="AU16" s="30">
        <f t="shared" si="2"/>
        <v>0</v>
      </c>
      <c r="AV16" s="30">
        <f t="shared" si="3"/>
        <v>1011.7</v>
      </c>
      <c r="AW16" s="30">
        <f t="shared" si="4"/>
        <v>462.32</v>
      </c>
      <c r="AX16" s="17"/>
      <c r="AY16" s="30">
        <f t="shared" si="5"/>
        <v>1474.02</v>
      </c>
      <c r="AZ16" s="8"/>
      <c r="BA16" s="52">
        <v>2</v>
      </c>
      <c r="BB16" s="117">
        <v>9</v>
      </c>
      <c r="BC16" s="14">
        <v>31</v>
      </c>
      <c r="BD16" s="13">
        <v>1.2</v>
      </c>
      <c r="BE16" s="13">
        <v>1.0580645161290323</v>
      </c>
      <c r="BF16" s="13">
        <v>1</v>
      </c>
      <c r="BG16" s="13">
        <v>1.1000000000000001</v>
      </c>
      <c r="BH16" s="13">
        <v>1</v>
      </c>
      <c r="BI16" s="42">
        <v>0</v>
      </c>
      <c r="BJ16" s="14">
        <v>0</v>
      </c>
      <c r="BK16" s="13">
        <v>1</v>
      </c>
      <c r="BL16" s="13">
        <v>1</v>
      </c>
      <c r="BM16" s="13">
        <v>1</v>
      </c>
      <c r="BN16" s="13">
        <v>1</v>
      </c>
      <c r="BO16" s="43">
        <v>1</v>
      </c>
      <c r="BP16" s="34"/>
      <c r="BQ16" s="30">
        <v>1</v>
      </c>
      <c r="BR16" s="18"/>
      <c r="BS16" s="112">
        <f t="shared" si="6"/>
        <v>2948.04</v>
      </c>
      <c r="BT16" s="58">
        <f t="shared" si="7"/>
        <v>1474.02</v>
      </c>
      <c r="BU16" s="58">
        <f t="shared" si="8"/>
        <v>1474.02</v>
      </c>
      <c r="BV16" s="113">
        <f t="shared" si="9"/>
        <v>0.5</v>
      </c>
      <c r="BW16" s="4" t="s">
        <v>146</v>
      </c>
      <c r="BX16" s="45"/>
      <c r="BY16" s="45"/>
      <c r="BZ16" s="45"/>
      <c r="CA16" s="45"/>
    </row>
    <row r="17" spans="1:79" s="3" customFormat="1" ht="21">
      <c r="A17" s="29">
        <v>4</v>
      </c>
      <c r="B17" s="50"/>
      <c r="C17" s="170" t="s">
        <v>91</v>
      </c>
      <c r="D17" s="170" t="s">
        <v>121</v>
      </c>
      <c r="E17" s="172">
        <v>1267.4494000000002</v>
      </c>
      <c r="F17" s="60"/>
      <c r="G17" s="184" t="s">
        <v>172</v>
      </c>
      <c r="H17" s="179" t="s">
        <v>172</v>
      </c>
      <c r="I17" s="171">
        <f t="shared" si="10"/>
        <v>1267.4494000000002</v>
      </c>
      <c r="J17" s="29">
        <v>1</v>
      </c>
      <c r="K17" s="64">
        <v>0</v>
      </c>
      <c r="L17" s="64">
        <v>0</v>
      </c>
      <c r="M17" s="64">
        <v>0</v>
      </c>
      <c r="N17" s="64">
        <v>0</v>
      </c>
      <c r="O17" s="65">
        <v>0</v>
      </c>
      <c r="P17" s="65">
        <v>0</v>
      </c>
      <c r="Q17" s="65">
        <v>0</v>
      </c>
      <c r="R17" s="65">
        <v>0</v>
      </c>
      <c r="S17" s="65">
        <v>44</v>
      </c>
      <c r="T17" s="65">
        <v>0</v>
      </c>
      <c r="U17" s="65">
        <v>0</v>
      </c>
      <c r="V17" s="66">
        <v>0</v>
      </c>
      <c r="W17" s="29">
        <v>1</v>
      </c>
      <c r="X17" s="29">
        <v>1</v>
      </c>
      <c r="Y17" s="29">
        <v>1</v>
      </c>
      <c r="Z17" s="29">
        <v>1</v>
      </c>
      <c r="AA17" s="62">
        <v>1</v>
      </c>
      <c r="AB17" s="28" t="s">
        <v>81</v>
      </c>
      <c r="AC17" s="6">
        <v>0</v>
      </c>
      <c r="AD17" s="46" t="s">
        <v>81</v>
      </c>
      <c r="AE17" s="62"/>
      <c r="AF17" s="28">
        <v>0</v>
      </c>
      <c r="AG17" s="6"/>
      <c r="AH17" s="46"/>
      <c r="AI17" s="177">
        <v>246.21</v>
      </c>
      <c r="AJ17" s="28"/>
      <c r="AK17" s="59">
        <v>194.14</v>
      </c>
      <c r="AL17" s="2"/>
      <c r="AM17" s="28">
        <v>1</v>
      </c>
      <c r="AN17" s="28">
        <v>1</v>
      </c>
      <c r="AO17" s="28">
        <v>1</v>
      </c>
      <c r="AP17" s="28">
        <v>1.6</v>
      </c>
      <c r="AQ17" s="30">
        <v>1.6</v>
      </c>
      <c r="AR17" s="17"/>
      <c r="AS17" s="30">
        <f t="shared" si="0"/>
        <v>0</v>
      </c>
      <c r="AT17" s="30">
        <f t="shared" si="1"/>
        <v>0</v>
      </c>
      <c r="AU17" s="30">
        <f t="shared" si="2"/>
        <v>0</v>
      </c>
      <c r="AV17" s="30">
        <f t="shared" si="3"/>
        <v>517.04100000000005</v>
      </c>
      <c r="AW17" s="30">
        <f t="shared" si="4"/>
        <v>388.28000000000003</v>
      </c>
      <c r="AX17" s="17"/>
      <c r="AY17" s="30">
        <f t="shared" si="5"/>
        <v>905.32100000000014</v>
      </c>
      <c r="AZ17" s="8"/>
      <c r="BA17" s="52">
        <v>1.4</v>
      </c>
      <c r="BB17" s="117">
        <v>9</v>
      </c>
      <c r="BC17" s="14">
        <v>31</v>
      </c>
      <c r="BD17" s="13">
        <v>1.2</v>
      </c>
      <c r="BE17" s="13">
        <v>1.0580645161290323</v>
      </c>
      <c r="BF17" s="13">
        <v>1</v>
      </c>
      <c r="BG17" s="13">
        <v>1.1000000000000001</v>
      </c>
      <c r="BH17" s="13">
        <v>1</v>
      </c>
      <c r="BI17" s="42">
        <v>0</v>
      </c>
      <c r="BJ17" s="14">
        <v>0</v>
      </c>
      <c r="BK17" s="13">
        <v>1</v>
      </c>
      <c r="BL17" s="13">
        <v>1</v>
      </c>
      <c r="BM17" s="13">
        <v>1</v>
      </c>
      <c r="BN17" s="13">
        <v>1</v>
      </c>
      <c r="BO17" s="43">
        <v>1</v>
      </c>
      <c r="BP17" s="34"/>
      <c r="BQ17" s="30">
        <v>1</v>
      </c>
      <c r="BR17" s="18"/>
      <c r="BS17" s="112">
        <f t="shared" si="6"/>
        <v>1267.4494000000002</v>
      </c>
      <c r="BT17" s="58">
        <f t="shared" si="7"/>
        <v>905.32100000000014</v>
      </c>
      <c r="BU17" s="58">
        <f t="shared" si="8"/>
        <v>362.1284</v>
      </c>
      <c r="BV17" s="113">
        <f t="shared" si="9"/>
        <v>0.28571428571428564</v>
      </c>
      <c r="BW17" s="4" t="s">
        <v>146</v>
      </c>
      <c r="BX17" s="45"/>
      <c r="BY17" s="45"/>
      <c r="BZ17" s="45"/>
      <c r="CA17" s="45"/>
    </row>
    <row r="18" spans="1:79" s="3" customFormat="1" ht="21">
      <c r="A18" s="29">
        <v>5</v>
      </c>
      <c r="B18" s="50"/>
      <c r="C18" s="170" t="s">
        <v>137</v>
      </c>
      <c r="D18" s="170" t="s">
        <v>94</v>
      </c>
      <c r="E18" s="172">
        <v>2432.3599999999997</v>
      </c>
      <c r="F18" s="60"/>
      <c r="G18" s="184" t="s">
        <v>144</v>
      </c>
      <c r="H18" s="179" t="s">
        <v>150</v>
      </c>
      <c r="I18" s="171">
        <f t="shared" si="10"/>
        <v>2432.3599999999997</v>
      </c>
      <c r="J18" s="29">
        <v>1</v>
      </c>
      <c r="K18" s="64">
        <v>0</v>
      </c>
      <c r="L18" s="64">
        <v>0</v>
      </c>
      <c r="M18" s="64">
        <v>0</v>
      </c>
      <c r="N18" s="64">
        <v>0</v>
      </c>
      <c r="O18" s="65">
        <v>0</v>
      </c>
      <c r="P18" s="65">
        <v>0</v>
      </c>
      <c r="Q18" s="65">
        <v>0</v>
      </c>
      <c r="R18" s="65">
        <v>0</v>
      </c>
      <c r="S18" s="65">
        <v>44</v>
      </c>
      <c r="T18" s="65">
        <v>0</v>
      </c>
      <c r="U18" s="65">
        <v>0</v>
      </c>
      <c r="V18" s="66">
        <v>0</v>
      </c>
      <c r="W18" s="29">
        <v>1</v>
      </c>
      <c r="X18" s="29">
        <v>1</v>
      </c>
      <c r="Y18" s="29">
        <v>1</v>
      </c>
      <c r="Z18" s="29">
        <v>1</v>
      </c>
      <c r="AA18" s="62">
        <v>1</v>
      </c>
      <c r="AB18" s="28" t="s">
        <v>81</v>
      </c>
      <c r="AC18" s="6">
        <v>0</v>
      </c>
      <c r="AD18" s="46" t="s">
        <v>81</v>
      </c>
      <c r="AE18" s="62"/>
      <c r="AF18" s="28">
        <v>0</v>
      </c>
      <c r="AG18" s="59"/>
      <c r="AH18" s="46"/>
      <c r="AI18" s="177">
        <v>399.33</v>
      </c>
      <c r="AJ18" s="28"/>
      <c r="AK18" s="59">
        <v>175.13</v>
      </c>
      <c r="AL18" s="2"/>
      <c r="AM18" s="28">
        <v>1</v>
      </c>
      <c r="AN18" s="28">
        <v>1</v>
      </c>
      <c r="AO18" s="28">
        <v>1</v>
      </c>
      <c r="AP18" s="28">
        <v>1.8</v>
      </c>
      <c r="AQ18" s="30">
        <v>1.3</v>
      </c>
      <c r="AR18" s="17"/>
      <c r="AS18" s="30">
        <f t="shared" si="0"/>
        <v>0</v>
      </c>
      <c r="AT18" s="30">
        <f t="shared" si="1"/>
        <v>0</v>
      </c>
      <c r="AU18" s="30">
        <f t="shared" si="2"/>
        <v>0</v>
      </c>
      <c r="AV18" s="30">
        <f t="shared" si="3"/>
        <v>918.45899999999995</v>
      </c>
      <c r="AW18" s="30">
        <f t="shared" si="4"/>
        <v>297.721</v>
      </c>
      <c r="AX18" s="17"/>
      <c r="AY18" s="30">
        <f t="shared" si="5"/>
        <v>1216.1799999999998</v>
      </c>
      <c r="AZ18" s="8"/>
      <c r="BA18" s="52">
        <v>2</v>
      </c>
      <c r="BB18" s="117">
        <v>9</v>
      </c>
      <c r="BC18" s="14">
        <v>31</v>
      </c>
      <c r="BD18" s="13">
        <v>1.2</v>
      </c>
      <c r="BE18" s="13">
        <v>1.0580645161290323</v>
      </c>
      <c r="BF18" s="13">
        <v>1</v>
      </c>
      <c r="BG18" s="13">
        <v>1.1000000000000001</v>
      </c>
      <c r="BH18" s="13">
        <v>1</v>
      </c>
      <c r="BI18" s="42">
        <v>0</v>
      </c>
      <c r="BJ18" s="14">
        <v>0</v>
      </c>
      <c r="BK18" s="13">
        <v>1</v>
      </c>
      <c r="BL18" s="13">
        <v>1</v>
      </c>
      <c r="BM18" s="13">
        <v>1</v>
      </c>
      <c r="BN18" s="13">
        <v>1</v>
      </c>
      <c r="BO18" s="43">
        <v>1</v>
      </c>
      <c r="BP18" s="34"/>
      <c r="BQ18" s="30">
        <v>1</v>
      </c>
      <c r="BR18" s="18"/>
      <c r="BS18" s="112">
        <f t="shared" si="6"/>
        <v>2432.3599999999997</v>
      </c>
      <c r="BT18" s="58">
        <f t="shared" si="7"/>
        <v>1216.1799999999998</v>
      </c>
      <c r="BU18" s="58">
        <f t="shared" si="8"/>
        <v>1216.1799999999998</v>
      </c>
      <c r="BV18" s="113">
        <f t="shared" si="9"/>
        <v>0.5</v>
      </c>
      <c r="BW18" s="4" t="s">
        <v>146</v>
      </c>
      <c r="BX18" s="45"/>
      <c r="BY18" s="45"/>
      <c r="BZ18" s="45"/>
      <c r="CA18" s="45"/>
    </row>
    <row r="19" spans="1:79" s="1" customFormat="1" ht="21">
      <c r="A19" s="29">
        <v>6</v>
      </c>
      <c r="B19" s="50"/>
      <c r="C19" s="50" t="s">
        <v>76</v>
      </c>
      <c r="D19" s="50" t="s">
        <v>80</v>
      </c>
      <c r="E19" s="29">
        <v>3473.3980000000001</v>
      </c>
      <c r="F19" s="60"/>
      <c r="G19" s="190" t="s">
        <v>28</v>
      </c>
      <c r="H19" s="191" t="s">
        <v>28</v>
      </c>
      <c r="I19" s="192">
        <f t="shared" si="10"/>
        <v>3473.3980000000001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44</v>
      </c>
      <c r="T19" s="29">
        <v>0</v>
      </c>
      <c r="U19" s="29">
        <v>0</v>
      </c>
      <c r="V19" s="29">
        <v>0</v>
      </c>
      <c r="W19" s="29">
        <v>1</v>
      </c>
      <c r="X19" s="29">
        <v>1</v>
      </c>
      <c r="Y19" s="29">
        <v>1</v>
      </c>
      <c r="Z19" s="29">
        <v>1</v>
      </c>
      <c r="AA19" s="62">
        <v>1</v>
      </c>
      <c r="AB19" s="28" t="s">
        <v>81</v>
      </c>
      <c r="AC19" s="6">
        <v>0</v>
      </c>
      <c r="AD19" s="46" t="s">
        <v>81</v>
      </c>
      <c r="AE19" s="62"/>
      <c r="AF19" s="28">
        <v>0</v>
      </c>
      <c r="AG19" s="6">
        <v>502.36</v>
      </c>
      <c r="AH19" s="46"/>
      <c r="AI19" s="193">
        <v>158.34</v>
      </c>
      <c r="AJ19" s="28"/>
      <c r="AK19" s="6">
        <v>174.27</v>
      </c>
      <c r="AL19" s="2"/>
      <c r="AM19" s="28">
        <v>1</v>
      </c>
      <c r="AN19" s="28">
        <v>1</v>
      </c>
      <c r="AO19" s="28">
        <v>2</v>
      </c>
      <c r="AP19" s="28">
        <v>1.3</v>
      </c>
      <c r="AQ19" s="30">
        <v>1.3</v>
      </c>
      <c r="AR19" s="17"/>
      <c r="AS19" s="30">
        <f t="shared" si="0"/>
        <v>0</v>
      </c>
      <c r="AT19" s="30">
        <f t="shared" si="1"/>
        <v>0</v>
      </c>
      <c r="AU19" s="30">
        <f t="shared" si="2"/>
        <v>1155.4280000000001</v>
      </c>
      <c r="AV19" s="30">
        <f t="shared" si="3"/>
        <v>285.012</v>
      </c>
      <c r="AW19" s="30">
        <f t="shared" si="4"/>
        <v>296.25900000000001</v>
      </c>
      <c r="AX19" s="17"/>
      <c r="AY19" s="30">
        <f t="shared" si="5"/>
        <v>1736.6990000000001</v>
      </c>
      <c r="AZ19" s="8"/>
      <c r="BA19" s="52">
        <v>2</v>
      </c>
      <c r="BB19" s="117">
        <v>9</v>
      </c>
      <c r="BC19" s="14">
        <v>31</v>
      </c>
      <c r="BD19" s="13">
        <v>1.2</v>
      </c>
      <c r="BE19" s="13">
        <v>1.0580645161290323</v>
      </c>
      <c r="BF19" s="13">
        <v>1</v>
      </c>
      <c r="BG19" s="13">
        <v>1.1000000000000001</v>
      </c>
      <c r="BH19" s="13">
        <v>1</v>
      </c>
      <c r="BI19" s="42">
        <v>0</v>
      </c>
      <c r="BJ19" s="14">
        <v>0</v>
      </c>
      <c r="BK19" s="13">
        <v>1</v>
      </c>
      <c r="BL19" s="13">
        <v>1</v>
      </c>
      <c r="BM19" s="13">
        <v>1</v>
      </c>
      <c r="BN19" s="13">
        <v>1</v>
      </c>
      <c r="BO19" s="43">
        <v>1</v>
      </c>
      <c r="BP19" s="34"/>
      <c r="BQ19" s="30">
        <v>1</v>
      </c>
      <c r="BR19" s="18"/>
      <c r="BS19" s="112">
        <f t="shared" si="6"/>
        <v>3473.3980000000001</v>
      </c>
      <c r="BT19" s="58">
        <f t="shared" si="7"/>
        <v>1736.6990000000001</v>
      </c>
      <c r="BU19" s="58">
        <f t="shared" si="8"/>
        <v>1736.6990000000001</v>
      </c>
      <c r="BV19" s="113">
        <f t="shared" si="9"/>
        <v>0.5</v>
      </c>
      <c r="BW19" s="5" t="s">
        <v>146</v>
      </c>
      <c r="BX19" s="9"/>
      <c r="BY19" s="9"/>
      <c r="BZ19" s="9"/>
      <c r="CA19" s="9"/>
    </row>
    <row r="20" spans="1:79" s="3" customFormat="1" ht="21">
      <c r="A20" s="29">
        <v>7</v>
      </c>
      <c r="B20" s="50"/>
      <c r="C20" s="170" t="s">
        <v>166</v>
      </c>
      <c r="D20" s="170" t="s">
        <v>78</v>
      </c>
      <c r="E20" s="172">
        <v>257.15899999999999</v>
      </c>
      <c r="F20" s="60"/>
      <c r="G20" s="184" t="s">
        <v>28</v>
      </c>
      <c r="H20" s="179" t="s">
        <v>28</v>
      </c>
      <c r="I20" s="171">
        <f t="shared" si="10"/>
        <v>257.15899999999999</v>
      </c>
      <c r="J20" s="29">
        <v>1</v>
      </c>
      <c r="K20" s="64">
        <v>0</v>
      </c>
      <c r="L20" s="64">
        <v>0</v>
      </c>
      <c r="M20" s="64">
        <v>0</v>
      </c>
      <c r="N20" s="64">
        <v>0</v>
      </c>
      <c r="O20" s="65">
        <v>0</v>
      </c>
      <c r="P20" s="65">
        <v>0</v>
      </c>
      <c r="Q20" s="65">
        <v>0</v>
      </c>
      <c r="R20" s="65">
        <v>0</v>
      </c>
      <c r="S20" s="65">
        <v>44</v>
      </c>
      <c r="T20" s="65">
        <v>0</v>
      </c>
      <c r="U20" s="65">
        <v>0</v>
      </c>
      <c r="V20" s="66">
        <v>0</v>
      </c>
      <c r="W20" s="29">
        <v>1</v>
      </c>
      <c r="X20" s="29">
        <v>1</v>
      </c>
      <c r="Y20" s="29">
        <v>1</v>
      </c>
      <c r="Z20" s="29">
        <v>1</v>
      </c>
      <c r="AA20" s="62">
        <v>1</v>
      </c>
      <c r="AB20" s="28" t="s">
        <v>81</v>
      </c>
      <c r="AC20" s="6">
        <v>0</v>
      </c>
      <c r="AD20" s="46" t="s">
        <v>81</v>
      </c>
      <c r="AE20" s="61"/>
      <c r="AF20" s="28">
        <v>0</v>
      </c>
      <c r="AG20" s="59"/>
      <c r="AH20" s="46"/>
      <c r="AI20" s="61"/>
      <c r="AJ20" s="28"/>
      <c r="AK20" s="59">
        <v>151.27000000000001</v>
      </c>
      <c r="AL20" s="2"/>
      <c r="AM20" s="28">
        <v>1</v>
      </c>
      <c r="AN20" s="28">
        <v>1</v>
      </c>
      <c r="AO20" s="28">
        <v>1</v>
      </c>
      <c r="AP20" s="28">
        <v>1</v>
      </c>
      <c r="AQ20" s="30">
        <v>1.3</v>
      </c>
      <c r="AR20" s="17"/>
      <c r="AS20" s="30">
        <f t="shared" si="0"/>
        <v>0</v>
      </c>
      <c r="AT20" s="30">
        <f t="shared" si="1"/>
        <v>0</v>
      </c>
      <c r="AU20" s="30">
        <f t="shared" si="2"/>
        <v>0</v>
      </c>
      <c r="AV20" s="30">
        <f t="shared" si="3"/>
        <v>0</v>
      </c>
      <c r="AW20" s="30">
        <f t="shared" si="4"/>
        <v>257.15899999999999</v>
      </c>
      <c r="AX20" s="17"/>
      <c r="AY20" s="30">
        <f t="shared" si="5"/>
        <v>257.15899999999999</v>
      </c>
      <c r="AZ20" s="8"/>
      <c r="BA20" s="52">
        <v>1</v>
      </c>
      <c r="BB20" s="117">
        <v>9</v>
      </c>
      <c r="BC20" s="14">
        <v>31</v>
      </c>
      <c r="BD20" s="13">
        <v>1.2</v>
      </c>
      <c r="BE20" s="13">
        <v>1.0580645161290323</v>
      </c>
      <c r="BF20" s="13">
        <v>1</v>
      </c>
      <c r="BG20" s="13">
        <v>1.1000000000000001</v>
      </c>
      <c r="BH20" s="13">
        <v>1</v>
      </c>
      <c r="BI20" s="42">
        <v>0</v>
      </c>
      <c r="BJ20" s="14">
        <v>0</v>
      </c>
      <c r="BK20" s="13">
        <v>1</v>
      </c>
      <c r="BL20" s="13">
        <v>1</v>
      </c>
      <c r="BM20" s="13">
        <v>1</v>
      </c>
      <c r="BN20" s="13">
        <v>1</v>
      </c>
      <c r="BO20" s="43">
        <v>1</v>
      </c>
      <c r="BP20" s="34"/>
      <c r="BQ20" s="30">
        <v>1</v>
      </c>
      <c r="BR20" s="18"/>
      <c r="BS20" s="112">
        <f t="shared" si="6"/>
        <v>257.15899999999999</v>
      </c>
      <c r="BT20" s="58">
        <f t="shared" si="7"/>
        <v>257.15899999999999</v>
      </c>
      <c r="BU20" s="58">
        <f t="shared" si="8"/>
        <v>0</v>
      </c>
      <c r="BV20" s="113">
        <f t="shared" si="9"/>
        <v>0</v>
      </c>
      <c r="BW20" s="4" t="s">
        <v>146</v>
      </c>
      <c r="BX20" s="45"/>
      <c r="BY20" s="45"/>
      <c r="BZ20" s="45"/>
      <c r="CA20" s="45"/>
    </row>
    <row r="21" spans="1:79" s="3" customFormat="1" ht="21">
      <c r="A21" s="29">
        <v>8</v>
      </c>
      <c r="B21" s="50"/>
      <c r="C21" s="170" t="s">
        <v>92</v>
      </c>
      <c r="D21" s="170" t="s">
        <v>188</v>
      </c>
      <c r="E21" s="172">
        <v>217.63400000000001</v>
      </c>
      <c r="F21" s="60"/>
      <c r="G21" s="184" t="s">
        <v>34</v>
      </c>
      <c r="H21" s="179" t="s">
        <v>217</v>
      </c>
      <c r="I21" s="171">
        <f t="shared" si="10"/>
        <v>217.63400000000001</v>
      </c>
      <c r="J21" s="29">
        <v>1</v>
      </c>
      <c r="K21" s="64">
        <v>0</v>
      </c>
      <c r="L21" s="64">
        <v>0</v>
      </c>
      <c r="M21" s="64">
        <v>0</v>
      </c>
      <c r="N21" s="64">
        <v>0</v>
      </c>
      <c r="O21" s="65">
        <v>0</v>
      </c>
      <c r="P21" s="65">
        <v>0</v>
      </c>
      <c r="Q21" s="65">
        <v>0</v>
      </c>
      <c r="R21" s="65">
        <v>0</v>
      </c>
      <c r="S21" s="65">
        <v>44</v>
      </c>
      <c r="T21" s="65">
        <v>0</v>
      </c>
      <c r="U21" s="65">
        <v>0</v>
      </c>
      <c r="V21" s="66">
        <v>0</v>
      </c>
      <c r="W21" s="29">
        <v>1</v>
      </c>
      <c r="X21" s="29">
        <v>1</v>
      </c>
      <c r="Y21" s="29">
        <v>1</v>
      </c>
      <c r="Z21" s="29">
        <v>1</v>
      </c>
      <c r="AA21" s="62">
        <v>1</v>
      </c>
      <c r="AB21" s="28" t="s">
        <v>81</v>
      </c>
      <c r="AC21" s="6">
        <v>0</v>
      </c>
      <c r="AD21" s="46" t="s">
        <v>81</v>
      </c>
      <c r="AE21" s="62"/>
      <c r="AF21" s="28">
        <v>0</v>
      </c>
      <c r="AG21" s="6"/>
      <c r="AH21" s="46"/>
      <c r="AI21" s="61"/>
      <c r="AJ21" s="28"/>
      <c r="AK21" s="59">
        <v>128.02000000000001</v>
      </c>
      <c r="AL21" s="2"/>
      <c r="AM21" s="28">
        <v>1</v>
      </c>
      <c r="AN21" s="28">
        <v>1</v>
      </c>
      <c r="AO21" s="28">
        <v>1</v>
      </c>
      <c r="AP21" s="28">
        <v>1</v>
      </c>
      <c r="AQ21" s="30">
        <v>1.3</v>
      </c>
      <c r="AR21" s="17"/>
      <c r="AS21" s="30">
        <f t="shared" si="0"/>
        <v>0</v>
      </c>
      <c r="AT21" s="30">
        <f t="shared" si="1"/>
        <v>0</v>
      </c>
      <c r="AU21" s="30">
        <f t="shared" si="2"/>
        <v>0</v>
      </c>
      <c r="AV21" s="30">
        <f t="shared" si="3"/>
        <v>0</v>
      </c>
      <c r="AW21" s="30">
        <f t="shared" si="4"/>
        <v>217.63400000000001</v>
      </c>
      <c r="AX21" s="17"/>
      <c r="AY21" s="30">
        <f t="shared" si="5"/>
        <v>217.63400000000001</v>
      </c>
      <c r="AZ21" s="8"/>
      <c r="BA21" s="52">
        <v>1</v>
      </c>
      <c r="BB21" s="117">
        <v>9</v>
      </c>
      <c r="BC21" s="14">
        <v>31</v>
      </c>
      <c r="BD21" s="13">
        <v>1.2</v>
      </c>
      <c r="BE21" s="13">
        <v>1.0580645161290323</v>
      </c>
      <c r="BF21" s="13">
        <v>1</v>
      </c>
      <c r="BG21" s="13">
        <v>1.1000000000000001</v>
      </c>
      <c r="BH21" s="13">
        <v>1</v>
      </c>
      <c r="BI21" s="42">
        <v>0</v>
      </c>
      <c r="BJ21" s="14">
        <v>0</v>
      </c>
      <c r="BK21" s="13">
        <v>1</v>
      </c>
      <c r="BL21" s="13">
        <v>1</v>
      </c>
      <c r="BM21" s="13">
        <v>1</v>
      </c>
      <c r="BN21" s="13">
        <v>1</v>
      </c>
      <c r="BO21" s="43">
        <v>1</v>
      </c>
      <c r="BP21" s="34"/>
      <c r="BQ21" s="30">
        <v>1</v>
      </c>
      <c r="BR21" s="18"/>
      <c r="BS21" s="112">
        <f t="shared" si="6"/>
        <v>217.63400000000001</v>
      </c>
      <c r="BT21" s="58">
        <f t="shared" si="7"/>
        <v>217.63400000000001</v>
      </c>
      <c r="BU21" s="58">
        <f t="shared" si="8"/>
        <v>0</v>
      </c>
      <c r="BV21" s="113">
        <f t="shared" si="9"/>
        <v>0</v>
      </c>
      <c r="BW21" s="4" t="s">
        <v>146</v>
      </c>
      <c r="BX21" s="45"/>
      <c r="BY21" s="45"/>
      <c r="BZ21" s="45"/>
      <c r="CA21" s="45"/>
    </row>
    <row r="22" spans="1:79" s="1" customFormat="1" ht="21">
      <c r="A22" s="29">
        <v>9</v>
      </c>
      <c r="B22" s="50"/>
      <c r="C22" s="170" t="s">
        <v>99</v>
      </c>
      <c r="D22" s="170" t="s">
        <v>126</v>
      </c>
      <c r="E22" s="29">
        <v>3319.8912</v>
      </c>
      <c r="F22" s="60"/>
      <c r="G22" s="184" t="s">
        <v>32</v>
      </c>
      <c r="H22" s="179" t="s">
        <v>173</v>
      </c>
      <c r="I22" s="171">
        <f t="shared" si="10"/>
        <v>3319.8912</v>
      </c>
      <c r="J22" s="29">
        <v>1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44</v>
      </c>
      <c r="T22" s="29">
        <v>0</v>
      </c>
      <c r="U22" s="29">
        <v>0</v>
      </c>
      <c r="V22" s="29">
        <v>0</v>
      </c>
      <c r="W22" s="29">
        <v>1</v>
      </c>
      <c r="X22" s="29">
        <v>1</v>
      </c>
      <c r="Y22" s="29">
        <v>1</v>
      </c>
      <c r="Z22" s="29">
        <v>1</v>
      </c>
      <c r="AA22" s="62">
        <v>1</v>
      </c>
      <c r="AB22" s="28" t="s">
        <v>81</v>
      </c>
      <c r="AC22" s="6">
        <v>0</v>
      </c>
      <c r="AD22" s="46" t="s">
        <v>81</v>
      </c>
      <c r="AE22" s="62"/>
      <c r="AF22" s="28">
        <v>0</v>
      </c>
      <c r="AG22" s="6"/>
      <c r="AH22" s="46"/>
      <c r="AI22" s="62"/>
      <c r="AJ22" s="28"/>
      <c r="AK22" s="59">
        <v>576.37</v>
      </c>
      <c r="AL22" s="2"/>
      <c r="AM22" s="28">
        <v>1</v>
      </c>
      <c r="AN22" s="28">
        <v>1</v>
      </c>
      <c r="AO22" s="28">
        <v>1</v>
      </c>
      <c r="AP22" s="28">
        <v>1</v>
      </c>
      <c r="AQ22" s="30">
        <v>2</v>
      </c>
      <c r="AR22" s="17"/>
      <c r="AS22" s="30">
        <f t="shared" si="0"/>
        <v>0</v>
      </c>
      <c r="AT22" s="30">
        <f t="shared" si="1"/>
        <v>0</v>
      </c>
      <c r="AU22" s="30">
        <f t="shared" si="2"/>
        <v>0</v>
      </c>
      <c r="AV22" s="30">
        <f t="shared" si="3"/>
        <v>0</v>
      </c>
      <c r="AW22" s="30">
        <f t="shared" si="4"/>
        <v>1383.288</v>
      </c>
      <c r="AX22" s="17"/>
      <c r="AY22" s="30">
        <f t="shared" si="5"/>
        <v>1383.288</v>
      </c>
      <c r="AZ22" s="8"/>
      <c r="BA22" s="52">
        <v>2.4</v>
      </c>
      <c r="BB22" s="117">
        <v>9</v>
      </c>
      <c r="BC22" s="14">
        <v>31</v>
      </c>
      <c r="BD22" s="13">
        <v>1.2</v>
      </c>
      <c r="BE22" s="13">
        <v>1.0580645161290323</v>
      </c>
      <c r="BF22" s="13">
        <v>1</v>
      </c>
      <c r="BG22" s="13">
        <v>1.1000000000000001</v>
      </c>
      <c r="BH22" s="13">
        <v>1</v>
      </c>
      <c r="BI22" s="42">
        <v>0</v>
      </c>
      <c r="BJ22" s="14">
        <v>0</v>
      </c>
      <c r="BK22" s="13">
        <v>1</v>
      </c>
      <c r="BL22" s="13">
        <v>1</v>
      </c>
      <c r="BM22" s="13">
        <v>1</v>
      </c>
      <c r="BN22" s="13">
        <v>1</v>
      </c>
      <c r="BO22" s="43">
        <v>1</v>
      </c>
      <c r="BP22" s="34"/>
      <c r="BQ22" s="30">
        <v>1</v>
      </c>
      <c r="BR22" s="18"/>
      <c r="BS22" s="112">
        <f t="shared" si="6"/>
        <v>3319.8912</v>
      </c>
      <c r="BT22" s="58">
        <f t="shared" si="7"/>
        <v>1383.288</v>
      </c>
      <c r="BU22" s="58">
        <f t="shared" si="8"/>
        <v>1936.6031999999998</v>
      </c>
      <c r="BV22" s="113">
        <f t="shared" si="9"/>
        <v>0.58333333333333326</v>
      </c>
      <c r="BW22" s="5" t="s">
        <v>146</v>
      </c>
      <c r="BX22" s="9"/>
      <c r="BY22" s="9"/>
      <c r="BZ22" s="9"/>
      <c r="CA22" s="9"/>
    </row>
    <row r="23" spans="1:79" s="3" customFormat="1" ht="21">
      <c r="A23" s="29">
        <v>10</v>
      </c>
      <c r="B23" s="50"/>
      <c r="C23" s="170" t="s">
        <v>101</v>
      </c>
      <c r="D23" s="170" t="s">
        <v>124</v>
      </c>
      <c r="E23" s="29">
        <v>1166.8800000000001</v>
      </c>
      <c r="F23" s="60"/>
      <c r="G23" s="184" t="s">
        <v>29</v>
      </c>
      <c r="H23" s="179" t="s">
        <v>174</v>
      </c>
      <c r="I23" s="171">
        <f t="shared" si="10"/>
        <v>1166.8800000000001</v>
      </c>
      <c r="J23" s="29">
        <v>1</v>
      </c>
      <c r="K23" s="64">
        <v>0</v>
      </c>
      <c r="L23" s="64">
        <v>0</v>
      </c>
      <c r="M23" s="64">
        <v>0</v>
      </c>
      <c r="N23" s="64">
        <v>0</v>
      </c>
      <c r="O23" s="65">
        <v>0</v>
      </c>
      <c r="P23" s="65">
        <v>0</v>
      </c>
      <c r="Q23" s="65">
        <v>0</v>
      </c>
      <c r="R23" s="65">
        <v>0</v>
      </c>
      <c r="S23" s="65">
        <v>44</v>
      </c>
      <c r="T23" s="65">
        <v>0</v>
      </c>
      <c r="U23" s="65">
        <v>0</v>
      </c>
      <c r="V23" s="66">
        <v>0</v>
      </c>
      <c r="W23" s="29">
        <v>1</v>
      </c>
      <c r="X23" s="29">
        <v>1</v>
      </c>
      <c r="Y23" s="29">
        <v>1</v>
      </c>
      <c r="Z23" s="29">
        <v>1</v>
      </c>
      <c r="AA23" s="62">
        <v>1</v>
      </c>
      <c r="AB23" s="28" t="s">
        <v>81</v>
      </c>
      <c r="AC23" s="6">
        <v>0</v>
      </c>
      <c r="AD23" s="46" t="s">
        <v>81</v>
      </c>
      <c r="AE23" s="62"/>
      <c r="AF23" s="28">
        <v>0</v>
      </c>
      <c r="AG23" s="6"/>
      <c r="AH23" s="46"/>
      <c r="AI23" s="62"/>
      <c r="AJ23" s="28"/>
      <c r="AK23" s="59">
        <v>312</v>
      </c>
      <c r="AL23" s="2"/>
      <c r="AM23" s="28">
        <v>1</v>
      </c>
      <c r="AN23" s="28">
        <v>1</v>
      </c>
      <c r="AO23" s="28">
        <v>1</v>
      </c>
      <c r="AP23" s="28">
        <v>1</v>
      </c>
      <c r="AQ23" s="30">
        <v>1.8</v>
      </c>
      <c r="AR23" s="17"/>
      <c r="AS23" s="30">
        <f t="shared" si="0"/>
        <v>0</v>
      </c>
      <c r="AT23" s="30">
        <f t="shared" si="1"/>
        <v>0</v>
      </c>
      <c r="AU23" s="30">
        <f t="shared" si="2"/>
        <v>0</v>
      </c>
      <c r="AV23" s="30">
        <f t="shared" si="3"/>
        <v>0</v>
      </c>
      <c r="AW23" s="30">
        <f t="shared" si="4"/>
        <v>686.40000000000009</v>
      </c>
      <c r="AX23" s="17"/>
      <c r="AY23" s="30">
        <f t="shared" si="5"/>
        <v>686.40000000000009</v>
      </c>
      <c r="AZ23" s="8"/>
      <c r="BA23" s="52">
        <v>1.7</v>
      </c>
      <c r="BB23" s="117">
        <v>9</v>
      </c>
      <c r="BC23" s="14">
        <v>31</v>
      </c>
      <c r="BD23" s="13">
        <v>1.2</v>
      </c>
      <c r="BE23" s="13">
        <v>1.0580645161290323</v>
      </c>
      <c r="BF23" s="13">
        <v>1</v>
      </c>
      <c r="BG23" s="13">
        <v>1.1000000000000001</v>
      </c>
      <c r="BH23" s="13">
        <v>1</v>
      </c>
      <c r="BI23" s="42">
        <v>0</v>
      </c>
      <c r="BJ23" s="14">
        <v>0</v>
      </c>
      <c r="BK23" s="13">
        <v>1</v>
      </c>
      <c r="BL23" s="13">
        <v>1</v>
      </c>
      <c r="BM23" s="13">
        <v>1</v>
      </c>
      <c r="BN23" s="13">
        <v>1</v>
      </c>
      <c r="BO23" s="43">
        <v>1</v>
      </c>
      <c r="BP23" s="34"/>
      <c r="BQ23" s="30">
        <v>1</v>
      </c>
      <c r="BR23" s="18"/>
      <c r="BS23" s="112">
        <f t="shared" si="6"/>
        <v>1166.8800000000001</v>
      </c>
      <c r="BT23" s="58">
        <f t="shared" si="7"/>
        <v>686.40000000000009</v>
      </c>
      <c r="BU23" s="58">
        <f t="shared" si="8"/>
        <v>480.48</v>
      </c>
      <c r="BV23" s="113">
        <f t="shared" si="9"/>
        <v>0.41176470588235292</v>
      </c>
      <c r="BW23" s="4" t="s">
        <v>146</v>
      </c>
      <c r="BX23" s="45"/>
      <c r="BY23" s="45"/>
      <c r="BZ23" s="45"/>
      <c r="CA23" s="45"/>
    </row>
    <row r="24" spans="1:79" s="3" customFormat="1" ht="21">
      <c r="A24" s="29">
        <v>11</v>
      </c>
      <c r="B24" s="50"/>
      <c r="C24" s="170" t="s">
        <v>95</v>
      </c>
      <c r="D24" s="170" t="s">
        <v>88</v>
      </c>
      <c r="E24" s="29">
        <v>895.80000000000018</v>
      </c>
      <c r="F24" s="60"/>
      <c r="G24" s="184" t="s">
        <v>31</v>
      </c>
      <c r="H24" s="179" t="s">
        <v>176</v>
      </c>
      <c r="I24" s="171">
        <f t="shared" si="10"/>
        <v>895.80000000000018</v>
      </c>
      <c r="J24" s="29">
        <v>1</v>
      </c>
      <c r="K24" s="64">
        <v>0</v>
      </c>
      <c r="L24" s="64">
        <v>0</v>
      </c>
      <c r="M24" s="64">
        <v>0</v>
      </c>
      <c r="N24" s="64">
        <v>0</v>
      </c>
      <c r="O24" s="65">
        <v>0</v>
      </c>
      <c r="P24" s="65">
        <v>0</v>
      </c>
      <c r="Q24" s="65">
        <v>0</v>
      </c>
      <c r="R24" s="65">
        <v>0</v>
      </c>
      <c r="S24" s="65">
        <v>44</v>
      </c>
      <c r="T24" s="65">
        <v>0</v>
      </c>
      <c r="U24" s="65">
        <v>0</v>
      </c>
      <c r="V24" s="66">
        <v>0</v>
      </c>
      <c r="W24" s="29">
        <v>1</v>
      </c>
      <c r="X24" s="29">
        <v>1</v>
      </c>
      <c r="Y24" s="29">
        <v>1</v>
      </c>
      <c r="Z24" s="29">
        <v>1</v>
      </c>
      <c r="AA24" s="62">
        <v>1</v>
      </c>
      <c r="AB24" s="28" t="s">
        <v>81</v>
      </c>
      <c r="AC24" s="6"/>
      <c r="AD24" s="46"/>
      <c r="AE24" s="62"/>
      <c r="AF24" s="28"/>
      <c r="AG24" s="6"/>
      <c r="AH24" s="46"/>
      <c r="AI24" s="62"/>
      <c r="AJ24" s="28"/>
      <c r="AK24" s="59">
        <v>298.60000000000002</v>
      </c>
      <c r="AL24" s="2"/>
      <c r="AM24" s="28">
        <v>1</v>
      </c>
      <c r="AN24" s="28">
        <v>1</v>
      </c>
      <c r="AO24" s="28">
        <v>1</v>
      </c>
      <c r="AP24" s="28">
        <v>1</v>
      </c>
      <c r="AQ24" s="30">
        <v>1.6</v>
      </c>
      <c r="AR24" s="17"/>
      <c r="AS24" s="30">
        <f t="shared" si="0"/>
        <v>0</v>
      </c>
      <c r="AT24" s="30">
        <f t="shared" si="1"/>
        <v>0</v>
      </c>
      <c r="AU24" s="30">
        <f t="shared" si="2"/>
        <v>0</v>
      </c>
      <c r="AV24" s="30">
        <f t="shared" si="3"/>
        <v>0</v>
      </c>
      <c r="AW24" s="30">
        <f t="shared" si="4"/>
        <v>597.20000000000016</v>
      </c>
      <c r="AX24" s="17"/>
      <c r="AY24" s="30">
        <f t="shared" si="5"/>
        <v>597.20000000000016</v>
      </c>
      <c r="AZ24" s="8"/>
      <c r="BA24" s="52">
        <v>1.5</v>
      </c>
      <c r="BB24" s="117">
        <v>9</v>
      </c>
      <c r="BC24" s="14">
        <v>31</v>
      </c>
      <c r="BD24" s="13">
        <v>1.2</v>
      </c>
      <c r="BE24" s="13">
        <v>1.0580645161290323</v>
      </c>
      <c r="BF24" s="13">
        <v>1</v>
      </c>
      <c r="BG24" s="13">
        <v>1.1000000000000001</v>
      </c>
      <c r="BH24" s="13">
        <v>1</v>
      </c>
      <c r="BI24" s="42">
        <v>0</v>
      </c>
      <c r="BJ24" s="14">
        <v>0</v>
      </c>
      <c r="BK24" s="13">
        <v>1</v>
      </c>
      <c r="BL24" s="13">
        <v>1</v>
      </c>
      <c r="BM24" s="13">
        <v>1</v>
      </c>
      <c r="BN24" s="13">
        <v>1</v>
      </c>
      <c r="BO24" s="43">
        <v>1</v>
      </c>
      <c r="BP24" s="34"/>
      <c r="BQ24" s="30">
        <v>1</v>
      </c>
      <c r="BR24" s="18"/>
      <c r="BS24" s="112">
        <f t="shared" si="6"/>
        <v>895.80000000000018</v>
      </c>
      <c r="BT24" s="58">
        <f t="shared" si="7"/>
        <v>597.20000000000016</v>
      </c>
      <c r="BU24" s="58">
        <f t="shared" si="8"/>
        <v>298.60000000000008</v>
      </c>
      <c r="BV24" s="113">
        <f t="shared" si="9"/>
        <v>0.33333333333333337</v>
      </c>
      <c r="BW24" s="4" t="s">
        <v>146</v>
      </c>
      <c r="BX24" s="45"/>
      <c r="BY24" s="45"/>
      <c r="BZ24" s="45"/>
      <c r="CA24" s="45"/>
    </row>
    <row r="25" spans="1:79" s="3" customFormat="1" ht="21">
      <c r="A25" s="29">
        <v>12</v>
      </c>
      <c r="B25" s="50"/>
      <c r="C25" s="170" t="s">
        <v>102</v>
      </c>
      <c r="D25" s="170" t="s">
        <v>105</v>
      </c>
      <c r="E25" s="29">
        <v>1122.4000000000001</v>
      </c>
      <c r="F25" s="60"/>
      <c r="G25" s="184" t="s">
        <v>24</v>
      </c>
      <c r="H25" s="179" t="s">
        <v>171</v>
      </c>
      <c r="I25" s="171">
        <f t="shared" si="10"/>
        <v>1122.4000000000001</v>
      </c>
      <c r="J25" s="29">
        <v>1</v>
      </c>
      <c r="K25" s="64">
        <v>0</v>
      </c>
      <c r="L25" s="64">
        <v>0</v>
      </c>
      <c r="M25" s="64">
        <v>0</v>
      </c>
      <c r="N25" s="64">
        <v>0</v>
      </c>
      <c r="O25" s="65">
        <v>0</v>
      </c>
      <c r="P25" s="65">
        <v>0</v>
      </c>
      <c r="Q25" s="65">
        <v>0</v>
      </c>
      <c r="R25" s="65">
        <v>0</v>
      </c>
      <c r="S25" s="65">
        <v>44</v>
      </c>
      <c r="T25" s="65">
        <v>0</v>
      </c>
      <c r="U25" s="65">
        <v>0</v>
      </c>
      <c r="V25" s="66">
        <v>0</v>
      </c>
      <c r="W25" s="29">
        <v>1</v>
      </c>
      <c r="X25" s="29">
        <v>1</v>
      </c>
      <c r="Y25" s="29">
        <v>1</v>
      </c>
      <c r="Z25" s="29">
        <v>1</v>
      </c>
      <c r="AA25" s="62">
        <v>1</v>
      </c>
      <c r="AB25" s="28" t="s">
        <v>81</v>
      </c>
      <c r="AC25" s="6"/>
      <c r="AD25" s="46"/>
      <c r="AE25" s="62"/>
      <c r="AF25" s="28"/>
      <c r="AG25" s="6"/>
      <c r="AH25" s="46"/>
      <c r="AI25" s="62"/>
      <c r="AJ25" s="28"/>
      <c r="AK25" s="59">
        <v>280.60000000000002</v>
      </c>
      <c r="AL25" s="2"/>
      <c r="AM25" s="28">
        <v>1</v>
      </c>
      <c r="AN25" s="28">
        <v>1</v>
      </c>
      <c r="AO25" s="28">
        <v>1</v>
      </c>
      <c r="AP25" s="28">
        <v>1</v>
      </c>
      <c r="AQ25" s="30">
        <v>1.6</v>
      </c>
      <c r="AR25" s="17"/>
      <c r="AS25" s="30">
        <f t="shared" si="0"/>
        <v>0</v>
      </c>
      <c r="AT25" s="30">
        <f t="shared" si="1"/>
        <v>0</v>
      </c>
      <c r="AU25" s="30">
        <f t="shared" si="2"/>
        <v>0</v>
      </c>
      <c r="AV25" s="30">
        <f t="shared" si="3"/>
        <v>0</v>
      </c>
      <c r="AW25" s="30">
        <f t="shared" si="4"/>
        <v>561.20000000000005</v>
      </c>
      <c r="AX25" s="17"/>
      <c r="AY25" s="30">
        <f t="shared" si="5"/>
        <v>561.20000000000005</v>
      </c>
      <c r="AZ25" s="8"/>
      <c r="BA25" s="52">
        <v>2</v>
      </c>
      <c r="BB25" s="117">
        <v>9</v>
      </c>
      <c r="BC25" s="14">
        <v>31</v>
      </c>
      <c r="BD25" s="13">
        <v>1.2</v>
      </c>
      <c r="BE25" s="13">
        <v>1.0580645161290323</v>
      </c>
      <c r="BF25" s="13">
        <v>1</v>
      </c>
      <c r="BG25" s="13">
        <v>1.1000000000000001</v>
      </c>
      <c r="BH25" s="13">
        <v>1</v>
      </c>
      <c r="BI25" s="42">
        <v>0</v>
      </c>
      <c r="BJ25" s="14">
        <v>0</v>
      </c>
      <c r="BK25" s="13">
        <v>1</v>
      </c>
      <c r="BL25" s="13">
        <v>1</v>
      </c>
      <c r="BM25" s="13">
        <v>1</v>
      </c>
      <c r="BN25" s="13">
        <v>1</v>
      </c>
      <c r="BO25" s="43">
        <v>1</v>
      </c>
      <c r="BP25" s="34"/>
      <c r="BQ25" s="30">
        <v>1</v>
      </c>
      <c r="BR25" s="18"/>
      <c r="BS25" s="112">
        <f t="shared" si="6"/>
        <v>1122.4000000000001</v>
      </c>
      <c r="BT25" s="58">
        <f t="shared" si="7"/>
        <v>561.20000000000005</v>
      </c>
      <c r="BU25" s="58">
        <f t="shared" si="8"/>
        <v>561.20000000000005</v>
      </c>
      <c r="BV25" s="113">
        <f t="shared" si="9"/>
        <v>0.5</v>
      </c>
      <c r="BW25" s="4" t="s">
        <v>146</v>
      </c>
      <c r="BX25" s="45"/>
      <c r="BY25" s="45"/>
      <c r="BZ25" s="45"/>
      <c r="CA25" s="45"/>
    </row>
    <row r="26" spans="1:79" s="3" customFormat="1" ht="21">
      <c r="A26" s="29">
        <v>13</v>
      </c>
      <c r="B26" s="50"/>
      <c r="C26" s="170" t="s">
        <v>86</v>
      </c>
      <c r="D26" s="170" t="s">
        <v>125</v>
      </c>
      <c r="E26" s="29">
        <v>373.09900000000005</v>
      </c>
      <c r="F26" s="60"/>
      <c r="G26" s="184" t="s">
        <v>34</v>
      </c>
      <c r="H26" s="179" t="s">
        <v>37</v>
      </c>
      <c r="I26" s="171">
        <f t="shared" si="10"/>
        <v>373.09900000000005</v>
      </c>
      <c r="J26" s="29">
        <v>1</v>
      </c>
      <c r="K26" s="64">
        <v>0</v>
      </c>
      <c r="L26" s="64">
        <v>0</v>
      </c>
      <c r="M26" s="64">
        <v>0</v>
      </c>
      <c r="N26" s="64">
        <v>0</v>
      </c>
      <c r="O26" s="65">
        <v>0</v>
      </c>
      <c r="P26" s="65">
        <v>0</v>
      </c>
      <c r="Q26" s="65">
        <v>0</v>
      </c>
      <c r="R26" s="65">
        <v>0</v>
      </c>
      <c r="S26" s="65">
        <v>44</v>
      </c>
      <c r="T26" s="65">
        <v>0</v>
      </c>
      <c r="U26" s="65">
        <v>0</v>
      </c>
      <c r="V26" s="66">
        <v>0</v>
      </c>
      <c r="W26" s="29">
        <v>1</v>
      </c>
      <c r="X26" s="29">
        <v>1</v>
      </c>
      <c r="Y26" s="29">
        <v>1</v>
      </c>
      <c r="Z26" s="29">
        <v>1</v>
      </c>
      <c r="AA26" s="62">
        <v>1</v>
      </c>
      <c r="AB26" s="28" t="s">
        <v>81</v>
      </c>
      <c r="AC26" s="6"/>
      <c r="AD26" s="46"/>
      <c r="AE26" s="62"/>
      <c r="AF26" s="28"/>
      <c r="AG26" s="6"/>
      <c r="AH26" s="46"/>
      <c r="AI26" s="62"/>
      <c r="AJ26" s="28"/>
      <c r="AK26" s="59">
        <v>219.47</v>
      </c>
      <c r="AL26" s="2"/>
      <c r="AM26" s="28">
        <v>1</v>
      </c>
      <c r="AN26" s="28">
        <v>1</v>
      </c>
      <c r="AO26" s="28">
        <v>1</v>
      </c>
      <c r="AP26" s="28">
        <v>1</v>
      </c>
      <c r="AQ26" s="30">
        <v>1.3</v>
      </c>
      <c r="AR26" s="17"/>
      <c r="AS26" s="30">
        <f t="shared" si="0"/>
        <v>0</v>
      </c>
      <c r="AT26" s="30">
        <f t="shared" si="1"/>
        <v>0</v>
      </c>
      <c r="AU26" s="30">
        <f t="shared" si="2"/>
        <v>0</v>
      </c>
      <c r="AV26" s="30">
        <f t="shared" si="3"/>
        <v>0</v>
      </c>
      <c r="AW26" s="30">
        <f t="shared" si="4"/>
        <v>373.09900000000005</v>
      </c>
      <c r="AX26" s="17"/>
      <c r="AY26" s="30">
        <f t="shared" si="5"/>
        <v>373.09900000000005</v>
      </c>
      <c r="AZ26" s="8"/>
      <c r="BA26" s="52">
        <v>1</v>
      </c>
      <c r="BB26" s="117">
        <v>9</v>
      </c>
      <c r="BC26" s="14">
        <v>31</v>
      </c>
      <c r="BD26" s="13">
        <v>1.2</v>
      </c>
      <c r="BE26" s="13">
        <v>1.0580645161290323</v>
      </c>
      <c r="BF26" s="13">
        <v>1</v>
      </c>
      <c r="BG26" s="13">
        <v>1.1000000000000001</v>
      </c>
      <c r="BH26" s="13">
        <v>1</v>
      </c>
      <c r="BI26" s="42">
        <v>0</v>
      </c>
      <c r="BJ26" s="14">
        <v>0</v>
      </c>
      <c r="BK26" s="13">
        <v>1</v>
      </c>
      <c r="BL26" s="13">
        <v>1</v>
      </c>
      <c r="BM26" s="13">
        <v>1</v>
      </c>
      <c r="BN26" s="13">
        <v>1</v>
      </c>
      <c r="BO26" s="43">
        <v>1</v>
      </c>
      <c r="BP26" s="34"/>
      <c r="BQ26" s="30">
        <v>1</v>
      </c>
      <c r="BR26" s="18"/>
      <c r="BS26" s="112">
        <f t="shared" si="6"/>
        <v>373.09900000000005</v>
      </c>
      <c r="BT26" s="58">
        <f t="shared" si="7"/>
        <v>373.09900000000005</v>
      </c>
      <c r="BU26" s="58">
        <f t="shared" si="8"/>
        <v>0</v>
      </c>
      <c r="BV26" s="113">
        <f t="shared" si="9"/>
        <v>0</v>
      </c>
      <c r="BW26" s="4" t="s">
        <v>146</v>
      </c>
      <c r="BX26" s="45"/>
      <c r="BY26" s="45"/>
      <c r="BZ26" s="45"/>
      <c r="CA26" s="45"/>
    </row>
    <row r="27" spans="1:79" s="3" customFormat="1" ht="21">
      <c r="A27" s="29">
        <v>14</v>
      </c>
      <c r="B27" s="50"/>
      <c r="C27" s="170" t="s">
        <v>100</v>
      </c>
      <c r="D27" s="170" t="s">
        <v>123</v>
      </c>
      <c r="E27" s="29">
        <v>415.83360000000005</v>
      </c>
      <c r="F27" s="60"/>
      <c r="G27" s="184" t="s">
        <v>35</v>
      </c>
      <c r="H27" s="179" t="s">
        <v>175</v>
      </c>
      <c r="I27" s="171">
        <f t="shared" si="10"/>
        <v>415.83360000000005</v>
      </c>
      <c r="J27" s="29">
        <v>1</v>
      </c>
      <c r="K27" s="64">
        <v>0</v>
      </c>
      <c r="L27" s="64">
        <v>0</v>
      </c>
      <c r="M27" s="64">
        <v>0</v>
      </c>
      <c r="N27" s="64">
        <v>0</v>
      </c>
      <c r="O27" s="65">
        <v>0</v>
      </c>
      <c r="P27" s="65">
        <v>0</v>
      </c>
      <c r="Q27" s="65">
        <v>0</v>
      </c>
      <c r="R27" s="65">
        <v>0</v>
      </c>
      <c r="S27" s="65">
        <v>44</v>
      </c>
      <c r="T27" s="65">
        <v>0</v>
      </c>
      <c r="U27" s="65">
        <v>0</v>
      </c>
      <c r="V27" s="66">
        <v>0</v>
      </c>
      <c r="W27" s="29">
        <v>1</v>
      </c>
      <c r="X27" s="29">
        <v>1</v>
      </c>
      <c r="Y27" s="29">
        <v>1</v>
      </c>
      <c r="Z27" s="29">
        <v>1</v>
      </c>
      <c r="AA27" s="62">
        <v>1</v>
      </c>
      <c r="AB27" s="28" t="s">
        <v>81</v>
      </c>
      <c r="AC27" s="6"/>
      <c r="AD27" s="46"/>
      <c r="AE27" s="62"/>
      <c r="AF27" s="28"/>
      <c r="AG27" s="6"/>
      <c r="AH27" s="46"/>
      <c r="AI27" s="62"/>
      <c r="AJ27" s="28"/>
      <c r="AK27" s="59">
        <v>188.16</v>
      </c>
      <c r="AL27" s="2"/>
      <c r="AM27" s="28">
        <v>1</v>
      </c>
      <c r="AN27" s="28">
        <v>1</v>
      </c>
      <c r="AO27" s="28">
        <v>1</v>
      </c>
      <c r="AP27" s="28">
        <v>1</v>
      </c>
      <c r="AQ27" s="30">
        <v>1.3</v>
      </c>
      <c r="AR27" s="17"/>
      <c r="AS27" s="30">
        <f t="shared" si="0"/>
        <v>0</v>
      </c>
      <c r="AT27" s="30">
        <f t="shared" si="1"/>
        <v>0</v>
      </c>
      <c r="AU27" s="30">
        <f t="shared" si="2"/>
        <v>0</v>
      </c>
      <c r="AV27" s="30">
        <f t="shared" si="3"/>
        <v>0</v>
      </c>
      <c r="AW27" s="30">
        <f t="shared" si="4"/>
        <v>319.87200000000001</v>
      </c>
      <c r="AX27" s="17"/>
      <c r="AY27" s="30">
        <f t="shared" si="5"/>
        <v>319.87200000000001</v>
      </c>
      <c r="AZ27" s="8"/>
      <c r="BA27" s="52">
        <v>1.3</v>
      </c>
      <c r="BB27" s="117">
        <v>9</v>
      </c>
      <c r="BC27" s="14">
        <v>31</v>
      </c>
      <c r="BD27" s="13">
        <v>1.2</v>
      </c>
      <c r="BE27" s="13">
        <v>1.0580645161290323</v>
      </c>
      <c r="BF27" s="13">
        <v>1</v>
      </c>
      <c r="BG27" s="13">
        <v>1.1000000000000001</v>
      </c>
      <c r="BH27" s="13">
        <v>1</v>
      </c>
      <c r="BI27" s="42">
        <v>0</v>
      </c>
      <c r="BJ27" s="14">
        <v>0</v>
      </c>
      <c r="BK27" s="13">
        <v>1</v>
      </c>
      <c r="BL27" s="13">
        <v>1</v>
      </c>
      <c r="BM27" s="13">
        <v>1</v>
      </c>
      <c r="BN27" s="13">
        <v>1</v>
      </c>
      <c r="BO27" s="43">
        <v>1</v>
      </c>
      <c r="BP27" s="34"/>
      <c r="BQ27" s="30">
        <v>1</v>
      </c>
      <c r="BR27" s="18"/>
      <c r="BS27" s="112">
        <f t="shared" si="6"/>
        <v>415.83360000000005</v>
      </c>
      <c r="BT27" s="58">
        <f t="shared" si="7"/>
        <v>319.87200000000001</v>
      </c>
      <c r="BU27" s="58">
        <f t="shared" si="8"/>
        <v>95.961600000000018</v>
      </c>
      <c r="BV27" s="113">
        <f t="shared" si="9"/>
        <v>0.23076923076923078</v>
      </c>
      <c r="BW27" s="4" t="s">
        <v>146</v>
      </c>
      <c r="BX27" s="45"/>
      <c r="BY27" s="45"/>
      <c r="BZ27" s="45"/>
      <c r="CA27" s="45"/>
    </row>
    <row r="28" spans="1:79" s="3" customFormat="1" ht="21">
      <c r="A28" s="29">
        <v>15</v>
      </c>
      <c r="B28" s="50"/>
      <c r="C28" s="170" t="s">
        <v>97</v>
      </c>
      <c r="D28" s="170" t="s">
        <v>105</v>
      </c>
      <c r="E28" s="29">
        <v>788.24199999999996</v>
      </c>
      <c r="F28" s="60"/>
      <c r="G28" s="184" t="s">
        <v>29</v>
      </c>
      <c r="H28" s="179" t="s">
        <v>29</v>
      </c>
      <c r="I28" s="171">
        <f t="shared" si="10"/>
        <v>788.24199999999996</v>
      </c>
      <c r="J28" s="29">
        <v>1</v>
      </c>
      <c r="K28" s="64">
        <v>0</v>
      </c>
      <c r="L28" s="64">
        <v>0</v>
      </c>
      <c r="M28" s="64">
        <v>0</v>
      </c>
      <c r="N28" s="64">
        <v>0</v>
      </c>
      <c r="O28" s="65">
        <v>0</v>
      </c>
      <c r="P28" s="65">
        <v>0</v>
      </c>
      <c r="Q28" s="65">
        <v>0</v>
      </c>
      <c r="R28" s="65">
        <v>0</v>
      </c>
      <c r="S28" s="65">
        <v>44</v>
      </c>
      <c r="T28" s="65">
        <v>0</v>
      </c>
      <c r="U28" s="65">
        <v>0</v>
      </c>
      <c r="V28" s="66">
        <v>0</v>
      </c>
      <c r="W28" s="29">
        <v>1</v>
      </c>
      <c r="X28" s="29">
        <v>1</v>
      </c>
      <c r="Y28" s="29">
        <v>1</v>
      </c>
      <c r="Z28" s="29">
        <v>1</v>
      </c>
      <c r="AA28" s="62">
        <v>1</v>
      </c>
      <c r="AB28" s="28" t="s">
        <v>81</v>
      </c>
      <c r="AC28" s="6"/>
      <c r="AD28" s="46"/>
      <c r="AE28" s="62"/>
      <c r="AF28" s="28"/>
      <c r="AG28" s="6"/>
      <c r="AH28" s="46"/>
      <c r="AI28" s="177">
        <v>240.09</v>
      </c>
      <c r="AJ28" s="28"/>
      <c r="AK28" s="59">
        <v>167.09</v>
      </c>
      <c r="AL28" s="2"/>
      <c r="AM28" s="28">
        <v>1</v>
      </c>
      <c r="AN28" s="28">
        <v>1</v>
      </c>
      <c r="AO28" s="28">
        <v>1</v>
      </c>
      <c r="AP28" s="28">
        <v>1.6</v>
      </c>
      <c r="AQ28" s="30">
        <v>1.3</v>
      </c>
      <c r="AR28" s="17"/>
      <c r="AS28" s="30">
        <f t="shared" si="0"/>
        <v>0</v>
      </c>
      <c r="AT28" s="30">
        <f t="shared" si="1"/>
        <v>0</v>
      </c>
      <c r="AU28" s="30">
        <f t="shared" si="2"/>
        <v>0</v>
      </c>
      <c r="AV28" s="30">
        <f t="shared" si="3"/>
        <v>504.18900000000002</v>
      </c>
      <c r="AW28" s="30">
        <f t="shared" si="4"/>
        <v>284.053</v>
      </c>
      <c r="AX28" s="17"/>
      <c r="AY28" s="30">
        <f t="shared" si="5"/>
        <v>788.24199999999996</v>
      </c>
      <c r="AZ28" s="8"/>
      <c r="BA28" s="52">
        <v>1</v>
      </c>
      <c r="BB28" s="117">
        <v>9</v>
      </c>
      <c r="BC28" s="14">
        <v>31</v>
      </c>
      <c r="BD28" s="13">
        <v>1.2</v>
      </c>
      <c r="BE28" s="13">
        <v>1.0580645161290323</v>
      </c>
      <c r="BF28" s="13">
        <v>1</v>
      </c>
      <c r="BG28" s="13">
        <v>1.1000000000000001</v>
      </c>
      <c r="BH28" s="13">
        <v>1</v>
      </c>
      <c r="BI28" s="42">
        <v>0</v>
      </c>
      <c r="BJ28" s="14">
        <v>0</v>
      </c>
      <c r="BK28" s="13">
        <v>1</v>
      </c>
      <c r="BL28" s="13">
        <v>1</v>
      </c>
      <c r="BM28" s="13">
        <v>1</v>
      </c>
      <c r="BN28" s="13">
        <v>1</v>
      </c>
      <c r="BO28" s="43">
        <v>1</v>
      </c>
      <c r="BP28" s="34"/>
      <c r="BQ28" s="30">
        <v>1</v>
      </c>
      <c r="BR28" s="18"/>
      <c r="BS28" s="112">
        <f t="shared" si="6"/>
        <v>788.24199999999996</v>
      </c>
      <c r="BT28" s="58">
        <f t="shared" si="7"/>
        <v>788.24199999999996</v>
      </c>
      <c r="BU28" s="58">
        <f t="shared" si="8"/>
        <v>0</v>
      </c>
      <c r="BV28" s="113">
        <f t="shared" si="9"/>
        <v>0</v>
      </c>
      <c r="BW28" s="4" t="s">
        <v>146</v>
      </c>
      <c r="BX28" s="45"/>
      <c r="BY28" s="45"/>
      <c r="BZ28" s="45"/>
      <c r="CA28" s="45"/>
    </row>
    <row r="29" spans="1:79" s="3" customFormat="1" ht="21">
      <c r="A29" s="29">
        <v>16</v>
      </c>
      <c r="B29" s="50"/>
      <c r="C29" s="170" t="s">
        <v>103</v>
      </c>
      <c r="D29" s="170" t="s">
        <v>123</v>
      </c>
      <c r="E29" s="29">
        <v>256.97199999999998</v>
      </c>
      <c r="F29" s="60"/>
      <c r="G29" s="184" t="s">
        <v>152</v>
      </c>
      <c r="H29" s="179" t="s">
        <v>152</v>
      </c>
      <c r="I29" s="171">
        <f t="shared" si="10"/>
        <v>256.97199999999998</v>
      </c>
      <c r="J29" s="29">
        <v>1</v>
      </c>
      <c r="K29" s="64">
        <v>0</v>
      </c>
      <c r="L29" s="64">
        <v>0</v>
      </c>
      <c r="M29" s="64">
        <v>0</v>
      </c>
      <c r="N29" s="64">
        <v>0</v>
      </c>
      <c r="O29" s="65">
        <v>0</v>
      </c>
      <c r="P29" s="65">
        <v>0</v>
      </c>
      <c r="Q29" s="65">
        <v>0</v>
      </c>
      <c r="R29" s="65">
        <v>0</v>
      </c>
      <c r="S29" s="65">
        <v>44</v>
      </c>
      <c r="T29" s="65">
        <v>0</v>
      </c>
      <c r="U29" s="65">
        <v>0</v>
      </c>
      <c r="V29" s="66">
        <v>0</v>
      </c>
      <c r="W29" s="29">
        <v>1</v>
      </c>
      <c r="X29" s="29">
        <v>1</v>
      </c>
      <c r="Y29" s="29">
        <v>1</v>
      </c>
      <c r="Z29" s="29">
        <v>1</v>
      </c>
      <c r="AA29" s="62">
        <v>1</v>
      </c>
      <c r="AB29" s="28" t="s">
        <v>81</v>
      </c>
      <c r="AC29" s="6"/>
      <c r="AD29" s="46"/>
      <c r="AE29" s="62"/>
      <c r="AF29" s="28"/>
      <c r="AG29" s="6"/>
      <c r="AH29" s="46"/>
      <c r="AI29" s="62"/>
      <c r="AJ29" s="28"/>
      <c r="AK29" s="59">
        <v>151.16</v>
      </c>
      <c r="AL29" s="2"/>
      <c r="AM29" s="28">
        <v>1</v>
      </c>
      <c r="AN29" s="28">
        <v>1</v>
      </c>
      <c r="AO29" s="28">
        <v>1</v>
      </c>
      <c r="AP29" s="28">
        <v>1</v>
      </c>
      <c r="AQ29" s="30">
        <v>1.3</v>
      </c>
      <c r="AR29" s="17"/>
      <c r="AS29" s="30">
        <f t="shared" si="0"/>
        <v>0</v>
      </c>
      <c r="AT29" s="30">
        <f t="shared" si="1"/>
        <v>0</v>
      </c>
      <c r="AU29" s="30">
        <f t="shared" si="2"/>
        <v>0</v>
      </c>
      <c r="AV29" s="30">
        <f t="shared" si="3"/>
        <v>0</v>
      </c>
      <c r="AW29" s="30">
        <f t="shared" si="4"/>
        <v>256.97199999999998</v>
      </c>
      <c r="AX29" s="17"/>
      <c r="AY29" s="30">
        <f t="shared" si="5"/>
        <v>256.97199999999998</v>
      </c>
      <c r="AZ29" s="8"/>
      <c r="BA29" s="52">
        <v>1</v>
      </c>
      <c r="BB29" s="117">
        <v>9</v>
      </c>
      <c r="BC29" s="14">
        <v>31</v>
      </c>
      <c r="BD29" s="13">
        <v>1.2</v>
      </c>
      <c r="BE29" s="13">
        <v>1.0580645161290323</v>
      </c>
      <c r="BF29" s="13">
        <v>1</v>
      </c>
      <c r="BG29" s="13">
        <v>1.1000000000000001</v>
      </c>
      <c r="BH29" s="13">
        <v>1</v>
      </c>
      <c r="BI29" s="42">
        <v>0</v>
      </c>
      <c r="BJ29" s="14">
        <v>0</v>
      </c>
      <c r="BK29" s="13">
        <v>1</v>
      </c>
      <c r="BL29" s="13">
        <v>1</v>
      </c>
      <c r="BM29" s="13">
        <v>1</v>
      </c>
      <c r="BN29" s="13">
        <v>1</v>
      </c>
      <c r="BO29" s="43">
        <v>1</v>
      </c>
      <c r="BP29" s="34"/>
      <c r="BQ29" s="30">
        <v>1</v>
      </c>
      <c r="BR29" s="18"/>
      <c r="BS29" s="112">
        <f t="shared" si="6"/>
        <v>256.97199999999998</v>
      </c>
      <c r="BT29" s="58">
        <f t="shared" si="7"/>
        <v>256.97199999999998</v>
      </c>
      <c r="BU29" s="58">
        <f t="shared" si="8"/>
        <v>0</v>
      </c>
      <c r="BV29" s="113">
        <f t="shared" si="9"/>
        <v>0</v>
      </c>
      <c r="BW29" s="4" t="s">
        <v>146</v>
      </c>
      <c r="BX29" s="45"/>
      <c r="BY29" s="45"/>
      <c r="BZ29" s="45"/>
      <c r="CA29" s="45"/>
    </row>
    <row r="30" spans="1:79" s="3" customFormat="1" ht="21">
      <c r="A30" s="29">
        <v>20</v>
      </c>
      <c r="B30" s="50"/>
      <c r="C30" s="173" t="s">
        <v>75</v>
      </c>
      <c r="D30" s="173" t="s">
        <v>108</v>
      </c>
      <c r="E30" s="29">
        <v>951.60519999999997</v>
      </c>
      <c r="F30" s="60"/>
      <c r="G30" s="184" t="s">
        <v>31</v>
      </c>
      <c r="H30" s="179" t="s">
        <v>31</v>
      </c>
      <c r="I30" s="171">
        <f t="shared" si="10"/>
        <v>951.60519999999997</v>
      </c>
      <c r="J30" s="29">
        <v>1</v>
      </c>
      <c r="K30" s="64">
        <v>0</v>
      </c>
      <c r="L30" s="64">
        <v>0</v>
      </c>
      <c r="M30" s="64">
        <v>0</v>
      </c>
      <c r="N30" s="64">
        <v>0</v>
      </c>
      <c r="O30" s="65">
        <v>0</v>
      </c>
      <c r="P30" s="65">
        <v>0</v>
      </c>
      <c r="Q30" s="65">
        <v>0</v>
      </c>
      <c r="R30" s="65">
        <v>0</v>
      </c>
      <c r="S30" s="65">
        <v>44</v>
      </c>
      <c r="T30" s="65">
        <v>0</v>
      </c>
      <c r="U30" s="65">
        <v>0</v>
      </c>
      <c r="V30" s="66">
        <v>0</v>
      </c>
      <c r="W30" s="29">
        <v>1</v>
      </c>
      <c r="X30" s="29">
        <v>1</v>
      </c>
      <c r="Y30" s="29">
        <v>1</v>
      </c>
      <c r="Z30" s="29">
        <v>1</v>
      </c>
      <c r="AA30" s="62">
        <v>1</v>
      </c>
      <c r="AB30" s="28" t="s">
        <v>81</v>
      </c>
      <c r="AC30" s="6"/>
      <c r="AD30" s="46"/>
      <c r="AE30" s="62"/>
      <c r="AF30" s="28"/>
      <c r="AG30" s="6"/>
      <c r="AH30" s="46"/>
      <c r="AI30" s="177">
        <v>265.02</v>
      </c>
      <c r="AJ30" s="28"/>
      <c r="AK30" s="59">
        <v>125.33</v>
      </c>
      <c r="AL30" s="2"/>
      <c r="AM30" s="28">
        <v>1</v>
      </c>
      <c r="AN30" s="28">
        <v>1</v>
      </c>
      <c r="AO30" s="28">
        <v>1</v>
      </c>
      <c r="AP30" s="28">
        <v>1.6</v>
      </c>
      <c r="AQ30" s="30">
        <v>1</v>
      </c>
      <c r="AR30" s="17"/>
      <c r="AS30" s="30">
        <f t="shared" si="0"/>
        <v>0</v>
      </c>
      <c r="AT30" s="30">
        <f t="shared" si="1"/>
        <v>0</v>
      </c>
      <c r="AU30" s="30">
        <f t="shared" si="2"/>
        <v>0</v>
      </c>
      <c r="AV30" s="30">
        <f t="shared" si="3"/>
        <v>556.54199999999992</v>
      </c>
      <c r="AW30" s="30">
        <f t="shared" si="4"/>
        <v>175.46199999999999</v>
      </c>
      <c r="AX30" s="17"/>
      <c r="AY30" s="30">
        <f t="shared" si="5"/>
        <v>732.00399999999991</v>
      </c>
      <c r="AZ30" s="8"/>
      <c r="BA30" s="52">
        <v>1.3</v>
      </c>
      <c r="BB30" s="117">
        <v>9</v>
      </c>
      <c r="BC30" s="14">
        <v>31</v>
      </c>
      <c r="BD30" s="13">
        <v>1.2</v>
      </c>
      <c r="BE30" s="13">
        <v>1.0580645161290323</v>
      </c>
      <c r="BF30" s="13">
        <v>1</v>
      </c>
      <c r="BG30" s="13">
        <v>1.1000000000000001</v>
      </c>
      <c r="BH30" s="13">
        <v>1</v>
      </c>
      <c r="BI30" s="42">
        <v>0</v>
      </c>
      <c r="BJ30" s="14">
        <v>0</v>
      </c>
      <c r="BK30" s="13">
        <v>1</v>
      </c>
      <c r="BL30" s="13">
        <v>1</v>
      </c>
      <c r="BM30" s="13">
        <v>1</v>
      </c>
      <c r="BN30" s="13">
        <v>1</v>
      </c>
      <c r="BO30" s="43">
        <v>1</v>
      </c>
      <c r="BP30" s="34"/>
      <c r="BQ30" s="30">
        <v>1</v>
      </c>
      <c r="BR30" s="18"/>
      <c r="BS30" s="112">
        <f t="shared" si="6"/>
        <v>951.60519999999997</v>
      </c>
      <c r="BT30" s="58">
        <f t="shared" si="7"/>
        <v>732.00399999999991</v>
      </c>
      <c r="BU30" s="58">
        <f t="shared" si="8"/>
        <v>219.60120000000001</v>
      </c>
      <c r="BV30" s="113">
        <f t="shared" si="9"/>
        <v>0.23076923076923078</v>
      </c>
      <c r="BW30" s="4" t="s">
        <v>146</v>
      </c>
      <c r="BX30" s="45"/>
      <c r="BY30" s="45"/>
      <c r="BZ30" s="45"/>
      <c r="CA30" s="45"/>
    </row>
    <row r="31" spans="1:79" s="3" customFormat="1" ht="21">
      <c r="A31" s="29">
        <v>21</v>
      </c>
      <c r="B31" s="50"/>
      <c r="C31" s="173" t="s">
        <v>177</v>
      </c>
      <c r="D31" s="173" t="s">
        <v>178</v>
      </c>
      <c r="E31" s="29">
        <v>479.35800000000006</v>
      </c>
      <c r="F31" s="60"/>
      <c r="G31" s="184" t="s">
        <v>144</v>
      </c>
      <c r="H31" s="179" t="s">
        <v>38</v>
      </c>
      <c r="I31" s="171">
        <f t="shared" si="10"/>
        <v>479.35800000000006</v>
      </c>
      <c r="J31" s="29">
        <v>1</v>
      </c>
      <c r="K31" s="64">
        <v>0</v>
      </c>
      <c r="L31" s="64">
        <v>0</v>
      </c>
      <c r="M31" s="64">
        <v>0</v>
      </c>
      <c r="N31" s="64">
        <v>0</v>
      </c>
      <c r="O31" s="65">
        <v>0</v>
      </c>
      <c r="P31" s="65">
        <v>0</v>
      </c>
      <c r="Q31" s="65">
        <v>0</v>
      </c>
      <c r="R31" s="65">
        <v>0</v>
      </c>
      <c r="S31" s="65">
        <v>44</v>
      </c>
      <c r="T31" s="65">
        <v>0</v>
      </c>
      <c r="U31" s="65">
        <v>0</v>
      </c>
      <c r="V31" s="66">
        <v>0</v>
      </c>
      <c r="W31" s="29">
        <v>1</v>
      </c>
      <c r="X31" s="29">
        <v>1</v>
      </c>
      <c r="Y31" s="29">
        <v>1</v>
      </c>
      <c r="Z31" s="29">
        <v>1</v>
      </c>
      <c r="AA31" s="62">
        <v>1</v>
      </c>
      <c r="AB31" s="28" t="s">
        <v>81</v>
      </c>
      <c r="AC31" s="6"/>
      <c r="AD31" s="46"/>
      <c r="AE31" s="62"/>
      <c r="AF31" s="28"/>
      <c r="AG31" s="6"/>
      <c r="AH31" s="46"/>
      <c r="AI31" s="177">
        <v>189.52</v>
      </c>
      <c r="AJ31" s="28"/>
      <c r="AK31" s="59">
        <v>98.73</v>
      </c>
      <c r="AL31" s="2"/>
      <c r="AM31" s="28">
        <v>1</v>
      </c>
      <c r="AN31" s="28">
        <v>1</v>
      </c>
      <c r="AO31" s="28">
        <v>1</v>
      </c>
      <c r="AP31" s="28">
        <v>1.3</v>
      </c>
      <c r="AQ31" s="30">
        <v>1</v>
      </c>
      <c r="AR31" s="17"/>
      <c r="AS31" s="30">
        <f t="shared" si="0"/>
        <v>0</v>
      </c>
      <c r="AT31" s="30">
        <f t="shared" si="1"/>
        <v>0</v>
      </c>
      <c r="AU31" s="30">
        <f t="shared" si="2"/>
        <v>0</v>
      </c>
      <c r="AV31" s="30">
        <f t="shared" si="3"/>
        <v>341.13600000000002</v>
      </c>
      <c r="AW31" s="30">
        <f t="shared" si="4"/>
        <v>138.22200000000001</v>
      </c>
      <c r="AX31" s="17"/>
      <c r="AY31" s="30">
        <f t="shared" si="5"/>
        <v>479.35800000000006</v>
      </c>
      <c r="AZ31" s="8"/>
      <c r="BA31" s="52">
        <v>1</v>
      </c>
      <c r="BB31" s="117">
        <v>9</v>
      </c>
      <c r="BC31" s="14">
        <v>31</v>
      </c>
      <c r="BD31" s="13">
        <v>1.2</v>
      </c>
      <c r="BE31" s="13">
        <v>1.0580645161290323</v>
      </c>
      <c r="BF31" s="13">
        <v>1</v>
      </c>
      <c r="BG31" s="13">
        <v>1.1000000000000001</v>
      </c>
      <c r="BH31" s="13">
        <v>1</v>
      </c>
      <c r="BI31" s="42">
        <v>0</v>
      </c>
      <c r="BJ31" s="14">
        <v>0</v>
      </c>
      <c r="BK31" s="13">
        <v>1</v>
      </c>
      <c r="BL31" s="13">
        <v>1</v>
      </c>
      <c r="BM31" s="13">
        <v>1</v>
      </c>
      <c r="BN31" s="13">
        <v>1</v>
      </c>
      <c r="BO31" s="43">
        <v>1</v>
      </c>
      <c r="BP31" s="34"/>
      <c r="BQ31" s="30">
        <v>1</v>
      </c>
      <c r="BR31" s="18"/>
      <c r="BS31" s="112">
        <f t="shared" si="6"/>
        <v>479.35800000000006</v>
      </c>
      <c r="BT31" s="58">
        <f t="shared" si="7"/>
        <v>479.35800000000006</v>
      </c>
      <c r="BU31" s="58">
        <f t="shared" si="8"/>
        <v>0</v>
      </c>
      <c r="BV31" s="113">
        <f t="shared" si="9"/>
        <v>0</v>
      </c>
      <c r="BW31" s="4" t="s">
        <v>146</v>
      </c>
      <c r="BX31" s="45"/>
      <c r="BY31" s="45"/>
      <c r="BZ31" s="45"/>
      <c r="CA31" s="45"/>
    </row>
    <row r="32" spans="1:79" s="3" customFormat="1" ht="21">
      <c r="A32" s="29">
        <v>22</v>
      </c>
      <c r="B32" s="50"/>
      <c r="C32" s="173" t="s">
        <v>77</v>
      </c>
      <c r="D32" s="173" t="s">
        <v>122</v>
      </c>
      <c r="E32" s="29">
        <v>932.46800000000007</v>
      </c>
      <c r="F32" s="60"/>
      <c r="G32" s="184" t="s">
        <v>184</v>
      </c>
      <c r="H32" s="179" t="s">
        <v>180</v>
      </c>
      <c r="I32" s="171">
        <f t="shared" si="10"/>
        <v>932.46800000000007</v>
      </c>
      <c r="J32" s="29">
        <v>1</v>
      </c>
      <c r="K32" s="64">
        <v>0</v>
      </c>
      <c r="L32" s="64">
        <v>0</v>
      </c>
      <c r="M32" s="64">
        <v>0</v>
      </c>
      <c r="N32" s="64">
        <v>0</v>
      </c>
      <c r="O32" s="65">
        <v>0</v>
      </c>
      <c r="P32" s="65">
        <v>0</v>
      </c>
      <c r="Q32" s="65">
        <v>0</v>
      </c>
      <c r="R32" s="65">
        <v>0</v>
      </c>
      <c r="S32" s="65">
        <v>44</v>
      </c>
      <c r="T32" s="65">
        <v>0</v>
      </c>
      <c r="U32" s="65">
        <v>0</v>
      </c>
      <c r="V32" s="66">
        <v>0</v>
      </c>
      <c r="W32" s="29">
        <v>1</v>
      </c>
      <c r="X32" s="29">
        <v>1</v>
      </c>
      <c r="Y32" s="29">
        <v>1</v>
      </c>
      <c r="Z32" s="29">
        <v>1</v>
      </c>
      <c r="AA32" s="62">
        <v>1</v>
      </c>
      <c r="AB32" s="28" t="s">
        <v>81</v>
      </c>
      <c r="AC32" s="6"/>
      <c r="AD32" s="46"/>
      <c r="AE32" s="62"/>
      <c r="AF32" s="28"/>
      <c r="AG32" s="59">
        <v>276.36</v>
      </c>
      <c r="AH32" s="46"/>
      <c r="AI32" s="177">
        <v>161.31</v>
      </c>
      <c r="AJ32" s="28"/>
      <c r="AK32" s="59">
        <v>83.59</v>
      </c>
      <c r="AL32" s="2"/>
      <c r="AM32" s="28">
        <v>1</v>
      </c>
      <c r="AN32" s="28">
        <v>1</v>
      </c>
      <c r="AO32" s="28">
        <v>1.6</v>
      </c>
      <c r="AP32" s="28">
        <v>1.3</v>
      </c>
      <c r="AQ32" s="30">
        <v>1</v>
      </c>
      <c r="AR32" s="17"/>
      <c r="AS32" s="30">
        <f t="shared" si="0"/>
        <v>0</v>
      </c>
      <c r="AT32" s="30">
        <f t="shared" si="1"/>
        <v>0</v>
      </c>
      <c r="AU32" s="30">
        <f t="shared" si="2"/>
        <v>525.08400000000006</v>
      </c>
      <c r="AV32" s="30">
        <f t="shared" si="3"/>
        <v>290.358</v>
      </c>
      <c r="AW32" s="30">
        <f t="shared" si="4"/>
        <v>117.02600000000001</v>
      </c>
      <c r="AX32" s="17"/>
      <c r="AY32" s="30">
        <f t="shared" si="5"/>
        <v>932.46800000000007</v>
      </c>
      <c r="AZ32" s="8"/>
      <c r="BA32" s="52">
        <v>1</v>
      </c>
      <c r="BB32" s="117">
        <v>9</v>
      </c>
      <c r="BC32" s="14">
        <v>31</v>
      </c>
      <c r="BD32" s="13">
        <v>1.2</v>
      </c>
      <c r="BE32" s="13">
        <v>1.0580645161290323</v>
      </c>
      <c r="BF32" s="13">
        <v>1</v>
      </c>
      <c r="BG32" s="13">
        <v>1.1000000000000001</v>
      </c>
      <c r="BH32" s="13">
        <v>1</v>
      </c>
      <c r="BI32" s="42">
        <v>0</v>
      </c>
      <c r="BJ32" s="14">
        <v>0</v>
      </c>
      <c r="BK32" s="13">
        <v>1</v>
      </c>
      <c r="BL32" s="13">
        <v>1</v>
      </c>
      <c r="BM32" s="13">
        <v>1</v>
      </c>
      <c r="BN32" s="13">
        <v>1</v>
      </c>
      <c r="BO32" s="43">
        <v>1</v>
      </c>
      <c r="BP32" s="34"/>
      <c r="BQ32" s="30">
        <v>1</v>
      </c>
      <c r="BR32" s="18"/>
      <c r="BS32" s="112">
        <f t="shared" si="6"/>
        <v>932.46800000000007</v>
      </c>
      <c r="BT32" s="58">
        <f t="shared" si="7"/>
        <v>932.46800000000007</v>
      </c>
      <c r="BU32" s="58">
        <f t="shared" si="8"/>
        <v>0</v>
      </c>
      <c r="BV32" s="113">
        <f t="shared" si="9"/>
        <v>0</v>
      </c>
      <c r="BW32" s="4" t="s">
        <v>146</v>
      </c>
      <c r="BX32" s="45"/>
      <c r="BY32" s="45"/>
      <c r="BZ32" s="45"/>
      <c r="CA32" s="45"/>
    </row>
    <row r="33" spans="1:79" s="3" customFormat="1" ht="21">
      <c r="A33" s="29">
        <v>23</v>
      </c>
      <c r="B33" s="50"/>
      <c r="C33" s="173" t="s">
        <v>128</v>
      </c>
      <c r="D33" s="173" t="s">
        <v>78</v>
      </c>
      <c r="E33" s="29">
        <v>1776.3875999999998</v>
      </c>
      <c r="F33" s="60"/>
      <c r="G33" s="184" t="s">
        <v>144</v>
      </c>
      <c r="H33" s="179" t="s">
        <v>38</v>
      </c>
      <c r="I33" s="171">
        <f t="shared" si="10"/>
        <v>1776.3875999999998</v>
      </c>
      <c r="J33" s="29">
        <v>1</v>
      </c>
      <c r="K33" s="64">
        <v>0</v>
      </c>
      <c r="L33" s="64">
        <v>0</v>
      </c>
      <c r="M33" s="64">
        <v>0</v>
      </c>
      <c r="N33" s="64">
        <v>0</v>
      </c>
      <c r="O33" s="65">
        <v>0</v>
      </c>
      <c r="P33" s="65">
        <v>0</v>
      </c>
      <c r="Q33" s="65">
        <v>0</v>
      </c>
      <c r="R33" s="65">
        <v>0</v>
      </c>
      <c r="S33" s="65">
        <v>44</v>
      </c>
      <c r="T33" s="65">
        <v>0</v>
      </c>
      <c r="U33" s="65">
        <v>0</v>
      </c>
      <c r="V33" s="66">
        <v>0</v>
      </c>
      <c r="W33" s="29">
        <v>1</v>
      </c>
      <c r="X33" s="29">
        <v>1</v>
      </c>
      <c r="Y33" s="29">
        <v>1</v>
      </c>
      <c r="Z33" s="29">
        <v>1</v>
      </c>
      <c r="AA33" s="62">
        <v>1</v>
      </c>
      <c r="AB33" s="28" t="s">
        <v>81</v>
      </c>
      <c r="AC33" s="6"/>
      <c r="AD33" s="46"/>
      <c r="AE33" s="61">
        <v>364</v>
      </c>
      <c r="AF33" s="28"/>
      <c r="AG33" s="59">
        <v>231.75</v>
      </c>
      <c r="AH33" s="46"/>
      <c r="AI33" s="177">
        <v>153.11000000000001</v>
      </c>
      <c r="AJ33" s="28"/>
      <c r="AK33" s="59"/>
      <c r="AL33" s="2"/>
      <c r="AM33" s="28">
        <v>1</v>
      </c>
      <c r="AN33" s="28">
        <v>2</v>
      </c>
      <c r="AO33" s="28">
        <v>1.6</v>
      </c>
      <c r="AP33" s="28">
        <v>1.3</v>
      </c>
      <c r="AQ33" s="30">
        <v>1</v>
      </c>
      <c r="AR33" s="17"/>
      <c r="AS33" s="30">
        <f t="shared" si="0"/>
        <v>0</v>
      </c>
      <c r="AT33" s="30">
        <f t="shared" si="1"/>
        <v>764.4</v>
      </c>
      <c r="AU33" s="30">
        <f t="shared" si="2"/>
        <v>440.32499999999999</v>
      </c>
      <c r="AV33" s="30">
        <f t="shared" si="3"/>
        <v>275.59800000000007</v>
      </c>
      <c r="AW33" s="30">
        <f t="shared" si="4"/>
        <v>0</v>
      </c>
      <c r="AX33" s="17"/>
      <c r="AY33" s="30">
        <f t="shared" si="5"/>
        <v>1480.3229999999999</v>
      </c>
      <c r="AZ33" s="8"/>
      <c r="BA33" s="52">
        <v>1.2</v>
      </c>
      <c r="BB33" s="117">
        <v>9</v>
      </c>
      <c r="BC33" s="14">
        <v>31</v>
      </c>
      <c r="BD33" s="13">
        <v>1.2</v>
      </c>
      <c r="BE33" s="13">
        <v>1.0580645161290323</v>
      </c>
      <c r="BF33" s="13">
        <v>1</v>
      </c>
      <c r="BG33" s="13">
        <v>1.1000000000000001</v>
      </c>
      <c r="BH33" s="13">
        <v>1</v>
      </c>
      <c r="BI33" s="42">
        <v>0</v>
      </c>
      <c r="BJ33" s="14">
        <v>0</v>
      </c>
      <c r="BK33" s="13">
        <v>1</v>
      </c>
      <c r="BL33" s="13">
        <v>1</v>
      </c>
      <c r="BM33" s="13">
        <v>1</v>
      </c>
      <c r="BN33" s="13">
        <v>1</v>
      </c>
      <c r="BO33" s="43">
        <v>1</v>
      </c>
      <c r="BP33" s="34"/>
      <c r="BQ33" s="30">
        <v>1</v>
      </c>
      <c r="BR33" s="18"/>
      <c r="BS33" s="112">
        <f t="shared" si="6"/>
        <v>1776.3875999999998</v>
      </c>
      <c r="BT33" s="58">
        <f t="shared" si="7"/>
        <v>1480.3229999999999</v>
      </c>
      <c r="BU33" s="58">
        <f t="shared" si="8"/>
        <v>296.06459999999993</v>
      </c>
      <c r="BV33" s="113">
        <f t="shared" si="9"/>
        <v>0.16666666666666666</v>
      </c>
      <c r="BW33" s="4" t="s">
        <v>146</v>
      </c>
      <c r="BX33" s="45"/>
      <c r="BY33" s="45"/>
      <c r="BZ33" s="45"/>
      <c r="CA33" s="45"/>
    </row>
    <row r="34" spans="1:79" s="3" customFormat="1" ht="21">
      <c r="A34" s="29">
        <v>24</v>
      </c>
      <c r="B34" s="50"/>
      <c r="C34" s="173" t="s">
        <v>147</v>
      </c>
      <c r="D34" s="173" t="s">
        <v>148</v>
      </c>
      <c r="E34" s="29">
        <v>1138.0463999999999</v>
      </c>
      <c r="F34" s="60"/>
      <c r="G34" s="185" t="s">
        <v>37</v>
      </c>
      <c r="H34" s="180" t="s">
        <v>183</v>
      </c>
      <c r="I34" s="171">
        <f t="shared" si="10"/>
        <v>1138.0463999999999</v>
      </c>
      <c r="J34" s="29">
        <v>1</v>
      </c>
      <c r="K34" s="64">
        <v>0</v>
      </c>
      <c r="L34" s="64">
        <v>0</v>
      </c>
      <c r="M34" s="64">
        <v>0</v>
      </c>
      <c r="N34" s="64">
        <v>0</v>
      </c>
      <c r="O34" s="65">
        <v>0</v>
      </c>
      <c r="P34" s="65">
        <v>0</v>
      </c>
      <c r="Q34" s="65">
        <v>0</v>
      </c>
      <c r="R34" s="65">
        <v>0</v>
      </c>
      <c r="S34" s="65">
        <v>44</v>
      </c>
      <c r="T34" s="65">
        <v>0</v>
      </c>
      <c r="U34" s="65">
        <v>0</v>
      </c>
      <c r="V34" s="66">
        <v>0</v>
      </c>
      <c r="W34" s="29">
        <v>1</v>
      </c>
      <c r="X34" s="29">
        <v>1</v>
      </c>
      <c r="Y34" s="29">
        <v>1</v>
      </c>
      <c r="Z34" s="29">
        <v>1</v>
      </c>
      <c r="AA34" s="62">
        <v>1</v>
      </c>
      <c r="AB34" s="28" t="s">
        <v>81</v>
      </c>
      <c r="AC34" s="6"/>
      <c r="AD34" s="46"/>
      <c r="AE34" s="62"/>
      <c r="AF34" s="28"/>
      <c r="AG34" s="59"/>
      <c r="AH34" s="46"/>
      <c r="AI34" s="177">
        <v>347.02</v>
      </c>
      <c r="AJ34" s="28"/>
      <c r="AK34" s="59">
        <v>57.73</v>
      </c>
      <c r="AL34" s="2"/>
      <c r="AM34" s="28">
        <v>1</v>
      </c>
      <c r="AN34" s="28">
        <v>1</v>
      </c>
      <c r="AO34" s="28">
        <v>1</v>
      </c>
      <c r="AP34" s="28">
        <v>2</v>
      </c>
      <c r="AQ34" s="30">
        <v>1</v>
      </c>
      <c r="AR34" s="17"/>
      <c r="AS34" s="30">
        <f t="shared" si="0"/>
        <v>0</v>
      </c>
      <c r="AT34" s="30">
        <f t="shared" si="1"/>
        <v>0</v>
      </c>
      <c r="AU34" s="30">
        <f t="shared" si="2"/>
        <v>0</v>
      </c>
      <c r="AV34" s="30">
        <f t="shared" si="3"/>
        <v>867.55</v>
      </c>
      <c r="AW34" s="30">
        <f t="shared" si="4"/>
        <v>80.822000000000003</v>
      </c>
      <c r="AX34" s="17"/>
      <c r="AY34" s="30">
        <f t="shared" si="5"/>
        <v>948.37199999999996</v>
      </c>
      <c r="AZ34" s="8"/>
      <c r="BA34" s="52">
        <v>1.2</v>
      </c>
      <c r="BB34" s="117">
        <v>9</v>
      </c>
      <c r="BC34" s="14">
        <v>31</v>
      </c>
      <c r="BD34" s="13">
        <v>1.2</v>
      </c>
      <c r="BE34" s="13">
        <v>1.0580645161290323</v>
      </c>
      <c r="BF34" s="13">
        <v>1</v>
      </c>
      <c r="BG34" s="13">
        <v>1.1000000000000001</v>
      </c>
      <c r="BH34" s="13">
        <v>1</v>
      </c>
      <c r="BI34" s="42">
        <v>0</v>
      </c>
      <c r="BJ34" s="14">
        <v>0</v>
      </c>
      <c r="BK34" s="13">
        <v>1</v>
      </c>
      <c r="BL34" s="13">
        <v>1</v>
      </c>
      <c r="BM34" s="13">
        <v>1</v>
      </c>
      <c r="BN34" s="13">
        <v>1</v>
      </c>
      <c r="BO34" s="43">
        <v>1</v>
      </c>
      <c r="BP34" s="34"/>
      <c r="BQ34" s="30">
        <v>1</v>
      </c>
      <c r="BR34" s="18"/>
      <c r="BS34" s="112">
        <f t="shared" si="6"/>
        <v>1138.0463999999999</v>
      </c>
      <c r="BT34" s="58">
        <f t="shared" si="7"/>
        <v>948.37199999999996</v>
      </c>
      <c r="BU34" s="58">
        <f t="shared" si="8"/>
        <v>189.67439999999996</v>
      </c>
      <c r="BV34" s="113">
        <f t="shared" si="9"/>
        <v>0.16666666666666663</v>
      </c>
      <c r="BW34" s="4" t="s">
        <v>146</v>
      </c>
      <c r="BX34" s="45"/>
      <c r="BY34" s="45"/>
      <c r="BZ34" s="45"/>
      <c r="CA34" s="45"/>
    </row>
    <row r="35" spans="1:79" s="3" customFormat="1" ht="21">
      <c r="A35" s="29">
        <v>25</v>
      </c>
      <c r="B35" s="50"/>
      <c r="C35" s="173" t="s">
        <v>84</v>
      </c>
      <c r="D35" s="173" t="s">
        <v>83</v>
      </c>
      <c r="E35" s="29">
        <v>948.83740000000012</v>
      </c>
      <c r="F35" s="60"/>
      <c r="G35" s="185" t="s">
        <v>26</v>
      </c>
      <c r="H35" s="180" t="s">
        <v>26</v>
      </c>
      <c r="I35" s="171">
        <f t="shared" si="10"/>
        <v>948.83740000000012</v>
      </c>
      <c r="J35" s="29">
        <v>1</v>
      </c>
      <c r="K35" s="64">
        <v>0</v>
      </c>
      <c r="L35" s="64">
        <v>0</v>
      </c>
      <c r="M35" s="64">
        <v>0</v>
      </c>
      <c r="N35" s="64">
        <v>0</v>
      </c>
      <c r="O35" s="65">
        <v>0</v>
      </c>
      <c r="P35" s="65">
        <v>0</v>
      </c>
      <c r="Q35" s="65">
        <v>0</v>
      </c>
      <c r="R35" s="65">
        <v>0</v>
      </c>
      <c r="S35" s="65">
        <v>44</v>
      </c>
      <c r="T35" s="65">
        <v>0</v>
      </c>
      <c r="U35" s="65">
        <v>0</v>
      </c>
      <c r="V35" s="66">
        <v>0</v>
      </c>
      <c r="W35" s="29">
        <v>1</v>
      </c>
      <c r="X35" s="29">
        <v>1</v>
      </c>
      <c r="Y35" s="29">
        <v>1</v>
      </c>
      <c r="Z35" s="29">
        <v>1</v>
      </c>
      <c r="AA35" s="62">
        <v>1</v>
      </c>
      <c r="AB35" s="28" t="s">
        <v>81</v>
      </c>
      <c r="AC35" s="6"/>
      <c r="AD35" s="46"/>
      <c r="AE35" s="62"/>
      <c r="AF35" s="28"/>
      <c r="AG35" s="6"/>
      <c r="AH35" s="46"/>
      <c r="AI35" s="177">
        <v>294.67</v>
      </c>
      <c r="AJ35" s="28"/>
      <c r="AK35" s="59"/>
      <c r="AL35" s="2"/>
      <c r="AM35" s="28">
        <v>1</v>
      </c>
      <c r="AN35" s="28">
        <v>1</v>
      </c>
      <c r="AO35" s="28">
        <v>1</v>
      </c>
      <c r="AP35" s="28">
        <v>1.8</v>
      </c>
      <c r="AQ35" s="30">
        <v>1</v>
      </c>
      <c r="AR35" s="17"/>
      <c r="AS35" s="30">
        <f t="shared" si="0"/>
        <v>0</v>
      </c>
      <c r="AT35" s="30">
        <f t="shared" si="1"/>
        <v>0</v>
      </c>
      <c r="AU35" s="30">
        <f t="shared" si="2"/>
        <v>0</v>
      </c>
      <c r="AV35" s="30">
        <f t="shared" si="3"/>
        <v>677.7410000000001</v>
      </c>
      <c r="AW35" s="30">
        <f t="shared" si="4"/>
        <v>0</v>
      </c>
      <c r="AX35" s="17"/>
      <c r="AY35" s="30">
        <f t="shared" si="5"/>
        <v>677.7410000000001</v>
      </c>
      <c r="AZ35" s="8"/>
      <c r="BA35" s="52">
        <v>1.4</v>
      </c>
      <c r="BB35" s="117">
        <v>9</v>
      </c>
      <c r="BC35" s="14">
        <v>31</v>
      </c>
      <c r="BD35" s="13">
        <v>1.2</v>
      </c>
      <c r="BE35" s="13">
        <v>1.0580645161290323</v>
      </c>
      <c r="BF35" s="13">
        <v>1</v>
      </c>
      <c r="BG35" s="13">
        <v>1.1000000000000001</v>
      </c>
      <c r="BH35" s="13">
        <v>1</v>
      </c>
      <c r="BI35" s="42">
        <v>0</v>
      </c>
      <c r="BJ35" s="14">
        <v>0</v>
      </c>
      <c r="BK35" s="13">
        <v>1</v>
      </c>
      <c r="BL35" s="13">
        <v>1</v>
      </c>
      <c r="BM35" s="13">
        <v>1</v>
      </c>
      <c r="BN35" s="13">
        <v>1</v>
      </c>
      <c r="BO35" s="43">
        <v>1</v>
      </c>
      <c r="BP35" s="34"/>
      <c r="BQ35" s="30">
        <v>1</v>
      </c>
      <c r="BR35" s="18"/>
      <c r="BS35" s="112">
        <f t="shared" si="6"/>
        <v>948.83740000000012</v>
      </c>
      <c r="BT35" s="58">
        <f t="shared" si="7"/>
        <v>677.7410000000001</v>
      </c>
      <c r="BU35" s="58">
        <f t="shared" si="8"/>
        <v>271.09639999999996</v>
      </c>
      <c r="BV35" s="113">
        <f t="shared" si="9"/>
        <v>0.28571428571428564</v>
      </c>
      <c r="BW35" s="4" t="s">
        <v>146</v>
      </c>
      <c r="BX35" s="45"/>
      <c r="BY35" s="45"/>
      <c r="BZ35" s="45"/>
      <c r="CA35" s="45"/>
    </row>
    <row r="36" spans="1:79" s="3" customFormat="1" ht="21">
      <c r="A36" s="29">
        <v>26</v>
      </c>
      <c r="B36" s="50"/>
      <c r="C36" s="173" t="s">
        <v>87</v>
      </c>
      <c r="D36" s="173" t="s">
        <v>109</v>
      </c>
      <c r="E36" s="29">
        <v>1486.9080000000004</v>
      </c>
      <c r="F36" s="60"/>
      <c r="G36" s="185" t="s">
        <v>184</v>
      </c>
      <c r="H36" s="180" t="s">
        <v>184</v>
      </c>
      <c r="I36" s="171">
        <f t="shared" si="10"/>
        <v>1486.9080000000004</v>
      </c>
      <c r="J36" s="29">
        <v>1</v>
      </c>
      <c r="K36" s="64">
        <v>0</v>
      </c>
      <c r="L36" s="64">
        <v>0</v>
      </c>
      <c r="M36" s="64">
        <v>0</v>
      </c>
      <c r="N36" s="64">
        <v>0</v>
      </c>
      <c r="O36" s="65">
        <v>0</v>
      </c>
      <c r="P36" s="65">
        <v>0</v>
      </c>
      <c r="Q36" s="65">
        <v>0</v>
      </c>
      <c r="R36" s="65">
        <v>0</v>
      </c>
      <c r="S36" s="65">
        <v>44</v>
      </c>
      <c r="T36" s="65">
        <v>0</v>
      </c>
      <c r="U36" s="65">
        <v>0</v>
      </c>
      <c r="V36" s="66">
        <v>0</v>
      </c>
      <c r="W36" s="29">
        <v>1</v>
      </c>
      <c r="X36" s="29">
        <v>1</v>
      </c>
      <c r="Y36" s="29">
        <v>1</v>
      </c>
      <c r="Z36" s="29">
        <v>1</v>
      </c>
      <c r="AA36" s="62">
        <v>1</v>
      </c>
      <c r="AB36" s="28" t="s">
        <v>81</v>
      </c>
      <c r="AC36" s="6"/>
      <c r="AD36" s="46"/>
      <c r="AE36" s="62"/>
      <c r="AF36" s="28"/>
      <c r="AG36" s="59">
        <v>257.73</v>
      </c>
      <c r="AH36" s="46"/>
      <c r="AI36" s="177">
        <v>238.85</v>
      </c>
      <c r="AJ36" s="28"/>
      <c r="AK36" s="59"/>
      <c r="AL36" s="2"/>
      <c r="AM36" s="28">
        <v>1</v>
      </c>
      <c r="AN36" s="28">
        <v>1</v>
      </c>
      <c r="AO36" s="28">
        <v>1.6</v>
      </c>
      <c r="AP36" s="28">
        <v>1.6</v>
      </c>
      <c r="AQ36" s="30">
        <v>1</v>
      </c>
      <c r="AR36" s="17"/>
      <c r="AS36" s="30">
        <f t="shared" si="0"/>
        <v>0</v>
      </c>
      <c r="AT36" s="30">
        <f t="shared" si="1"/>
        <v>0</v>
      </c>
      <c r="AU36" s="30">
        <f t="shared" si="2"/>
        <v>489.68700000000007</v>
      </c>
      <c r="AV36" s="30">
        <f t="shared" si="3"/>
        <v>501.58500000000004</v>
      </c>
      <c r="AW36" s="30">
        <f t="shared" si="4"/>
        <v>0</v>
      </c>
      <c r="AX36" s="17"/>
      <c r="AY36" s="30">
        <f t="shared" si="5"/>
        <v>991.27200000000016</v>
      </c>
      <c r="AZ36" s="8"/>
      <c r="BA36" s="52">
        <v>1.5</v>
      </c>
      <c r="BB36" s="117">
        <v>9</v>
      </c>
      <c r="BC36" s="14">
        <v>31</v>
      </c>
      <c r="BD36" s="13">
        <v>1.2</v>
      </c>
      <c r="BE36" s="13">
        <v>1.0580645161290323</v>
      </c>
      <c r="BF36" s="13">
        <v>1</v>
      </c>
      <c r="BG36" s="13">
        <v>1.1000000000000001</v>
      </c>
      <c r="BH36" s="13">
        <v>1</v>
      </c>
      <c r="BI36" s="42">
        <v>0</v>
      </c>
      <c r="BJ36" s="14">
        <v>0</v>
      </c>
      <c r="BK36" s="13">
        <v>1</v>
      </c>
      <c r="BL36" s="13">
        <v>1</v>
      </c>
      <c r="BM36" s="13">
        <v>1</v>
      </c>
      <c r="BN36" s="13">
        <v>1</v>
      </c>
      <c r="BO36" s="43">
        <v>1</v>
      </c>
      <c r="BP36" s="34"/>
      <c r="BQ36" s="30">
        <v>1</v>
      </c>
      <c r="BR36" s="18"/>
      <c r="BS36" s="112">
        <f t="shared" si="6"/>
        <v>1486.9080000000004</v>
      </c>
      <c r="BT36" s="58">
        <f t="shared" si="7"/>
        <v>991.27200000000016</v>
      </c>
      <c r="BU36" s="58">
        <f t="shared" si="8"/>
        <v>495.63600000000008</v>
      </c>
      <c r="BV36" s="113">
        <f t="shared" si="9"/>
        <v>0.33333333333333331</v>
      </c>
      <c r="BW36" s="4" t="s">
        <v>146</v>
      </c>
      <c r="BX36" s="45"/>
      <c r="BY36" s="45"/>
      <c r="BZ36" s="45"/>
      <c r="CA36" s="45"/>
    </row>
    <row r="37" spans="1:79" s="3" customFormat="1" ht="21">
      <c r="A37" s="29">
        <v>27</v>
      </c>
      <c r="B37" s="50"/>
      <c r="C37" s="173" t="s">
        <v>132</v>
      </c>
      <c r="D37" s="173" t="s">
        <v>115</v>
      </c>
      <c r="E37" s="29">
        <v>1701.6796000000004</v>
      </c>
      <c r="F37" s="60"/>
      <c r="G37" s="185" t="s">
        <v>26</v>
      </c>
      <c r="H37" s="180" t="s">
        <v>26</v>
      </c>
      <c r="I37" s="171">
        <f t="shared" si="10"/>
        <v>1701.6796000000004</v>
      </c>
      <c r="J37" s="29">
        <v>1</v>
      </c>
      <c r="K37" s="64">
        <v>0</v>
      </c>
      <c r="L37" s="64">
        <v>0</v>
      </c>
      <c r="M37" s="64">
        <v>0</v>
      </c>
      <c r="N37" s="64">
        <v>0</v>
      </c>
      <c r="O37" s="65">
        <v>0</v>
      </c>
      <c r="P37" s="65">
        <v>0</v>
      </c>
      <c r="Q37" s="65">
        <v>0</v>
      </c>
      <c r="R37" s="65">
        <v>0</v>
      </c>
      <c r="S37" s="65">
        <v>44</v>
      </c>
      <c r="T37" s="65">
        <v>0</v>
      </c>
      <c r="U37" s="65">
        <v>0</v>
      </c>
      <c r="V37" s="66">
        <v>0</v>
      </c>
      <c r="W37" s="29">
        <v>1</v>
      </c>
      <c r="X37" s="29">
        <v>1</v>
      </c>
      <c r="Y37" s="29">
        <v>1</v>
      </c>
      <c r="Z37" s="29">
        <v>1</v>
      </c>
      <c r="AA37" s="62">
        <v>1</v>
      </c>
      <c r="AB37" s="28" t="s">
        <v>81</v>
      </c>
      <c r="AC37" s="6"/>
      <c r="AD37" s="46"/>
      <c r="AE37" s="62"/>
      <c r="AF37" s="28"/>
      <c r="AG37" s="59">
        <v>336.68</v>
      </c>
      <c r="AH37" s="46"/>
      <c r="AI37" s="177">
        <v>200.72</v>
      </c>
      <c r="AJ37" s="28"/>
      <c r="AK37" s="59"/>
      <c r="AL37" s="2"/>
      <c r="AM37" s="28">
        <v>1</v>
      </c>
      <c r="AN37" s="28">
        <v>1</v>
      </c>
      <c r="AO37" s="28">
        <v>1.6</v>
      </c>
      <c r="AP37" s="28">
        <v>1.3</v>
      </c>
      <c r="AQ37" s="30">
        <v>1</v>
      </c>
      <c r="AR37" s="17"/>
      <c r="AS37" s="30">
        <f t="shared" si="0"/>
        <v>0</v>
      </c>
      <c r="AT37" s="30">
        <f t="shared" si="1"/>
        <v>0</v>
      </c>
      <c r="AU37" s="30">
        <f t="shared" si="2"/>
        <v>639.69200000000012</v>
      </c>
      <c r="AV37" s="30">
        <f t="shared" si="3"/>
        <v>361.29600000000005</v>
      </c>
      <c r="AW37" s="30">
        <f t="shared" si="4"/>
        <v>0</v>
      </c>
      <c r="AX37" s="17"/>
      <c r="AY37" s="30">
        <f t="shared" si="5"/>
        <v>1000.9880000000002</v>
      </c>
      <c r="AZ37" s="8"/>
      <c r="BA37" s="52">
        <v>1.7</v>
      </c>
      <c r="BB37" s="117">
        <v>9</v>
      </c>
      <c r="BC37" s="14">
        <v>31</v>
      </c>
      <c r="BD37" s="13">
        <v>1.2</v>
      </c>
      <c r="BE37" s="13">
        <v>1.0580645161290323</v>
      </c>
      <c r="BF37" s="13">
        <v>1</v>
      </c>
      <c r="BG37" s="13">
        <v>1.1000000000000001</v>
      </c>
      <c r="BH37" s="13">
        <v>1</v>
      </c>
      <c r="BI37" s="42">
        <v>0</v>
      </c>
      <c r="BJ37" s="14">
        <v>0</v>
      </c>
      <c r="BK37" s="13">
        <v>1</v>
      </c>
      <c r="BL37" s="13">
        <v>1</v>
      </c>
      <c r="BM37" s="13">
        <v>1</v>
      </c>
      <c r="BN37" s="13">
        <v>1</v>
      </c>
      <c r="BO37" s="43">
        <v>1</v>
      </c>
      <c r="BP37" s="34"/>
      <c r="BQ37" s="30">
        <v>1</v>
      </c>
      <c r="BR37" s="18"/>
      <c r="BS37" s="112">
        <f t="shared" si="6"/>
        <v>1701.6796000000004</v>
      </c>
      <c r="BT37" s="58">
        <f t="shared" si="7"/>
        <v>1000.9880000000002</v>
      </c>
      <c r="BU37" s="58">
        <f t="shared" si="8"/>
        <v>700.69160000000011</v>
      </c>
      <c r="BV37" s="113">
        <f t="shared" si="9"/>
        <v>0.41176470588235292</v>
      </c>
      <c r="BW37" s="4" t="s">
        <v>146</v>
      </c>
      <c r="BX37" s="45"/>
      <c r="BY37" s="45"/>
      <c r="BZ37" s="45"/>
      <c r="CA37" s="45"/>
    </row>
    <row r="38" spans="1:79" s="3" customFormat="1" ht="21">
      <c r="A38" s="29">
        <v>29</v>
      </c>
      <c r="B38" s="50"/>
      <c r="C38" s="173" t="s">
        <v>96</v>
      </c>
      <c r="D38" s="173" t="s">
        <v>116</v>
      </c>
      <c r="E38" s="29">
        <v>443.82780000000002</v>
      </c>
      <c r="F38" s="60"/>
      <c r="G38" s="185" t="s">
        <v>32</v>
      </c>
      <c r="H38" s="180" t="s">
        <v>32</v>
      </c>
      <c r="I38" s="171">
        <f t="shared" si="10"/>
        <v>443.82780000000002</v>
      </c>
      <c r="J38" s="29">
        <v>1</v>
      </c>
      <c r="K38" s="64">
        <v>0</v>
      </c>
      <c r="L38" s="64">
        <v>0</v>
      </c>
      <c r="M38" s="64">
        <v>0</v>
      </c>
      <c r="N38" s="64">
        <v>0</v>
      </c>
      <c r="O38" s="65">
        <v>0</v>
      </c>
      <c r="P38" s="65">
        <v>0</v>
      </c>
      <c r="Q38" s="65">
        <v>0</v>
      </c>
      <c r="R38" s="65">
        <v>0</v>
      </c>
      <c r="S38" s="65">
        <v>44</v>
      </c>
      <c r="T38" s="65">
        <v>0</v>
      </c>
      <c r="U38" s="65">
        <v>0</v>
      </c>
      <c r="V38" s="66">
        <v>0</v>
      </c>
      <c r="W38" s="29">
        <v>1</v>
      </c>
      <c r="X38" s="29">
        <v>1</v>
      </c>
      <c r="Y38" s="29">
        <v>1</v>
      </c>
      <c r="Z38" s="29">
        <v>1</v>
      </c>
      <c r="AA38" s="62">
        <v>1</v>
      </c>
      <c r="AB38" s="28" t="s">
        <v>81</v>
      </c>
      <c r="AC38" s="6"/>
      <c r="AD38" s="46"/>
      <c r="AE38" s="62"/>
      <c r="AF38" s="28"/>
      <c r="AG38" s="59"/>
      <c r="AH38" s="46"/>
      <c r="AI38" s="177">
        <v>189.67</v>
      </c>
      <c r="AJ38" s="28"/>
      <c r="AK38" s="59"/>
      <c r="AL38" s="2"/>
      <c r="AM38" s="28">
        <v>1</v>
      </c>
      <c r="AN38" s="28">
        <v>1</v>
      </c>
      <c r="AO38" s="28">
        <v>1</v>
      </c>
      <c r="AP38" s="28">
        <v>1.3</v>
      </c>
      <c r="AQ38" s="30">
        <v>1</v>
      </c>
      <c r="AR38" s="17"/>
      <c r="AS38" s="30">
        <f t="shared" si="0"/>
        <v>0</v>
      </c>
      <c r="AT38" s="30">
        <f t="shared" si="1"/>
        <v>0</v>
      </c>
      <c r="AU38" s="30">
        <f t="shared" si="2"/>
        <v>0</v>
      </c>
      <c r="AV38" s="30">
        <f t="shared" si="3"/>
        <v>341.40600000000001</v>
      </c>
      <c r="AW38" s="30">
        <f t="shared" si="4"/>
        <v>0</v>
      </c>
      <c r="AX38" s="17"/>
      <c r="AY38" s="30">
        <f t="shared" si="5"/>
        <v>341.40600000000001</v>
      </c>
      <c r="AZ38" s="8"/>
      <c r="BA38" s="52">
        <v>1.3</v>
      </c>
      <c r="BB38" s="117">
        <v>9</v>
      </c>
      <c r="BC38" s="14">
        <v>31</v>
      </c>
      <c r="BD38" s="13">
        <v>1.2</v>
      </c>
      <c r="BE38" s="13">
        <v>1.0580645161290323</v>
      </c>
      <c r="BF38" s="13">
        <v>1</v>
      </c>
      <c r="BG38" s="13">
        <v>1.1000000000000001</v>
      </c>
      <c r="BH38" s="13">
        <v>1</v>
      </c>
      <c r="BI38" s="42">
        <v>0</v>
      </c>
      <c r="BJ38" s="14">
        <v>0</v>
      </c>
      <c r="BK38" s="13">
        <v>1</v>
      </c>
      <c r="BL38" s="13">
        <v>1</v>
      </c>
      <c r="BM38" s="13">
        <v>1</v>
      </c>
      <c r="BN38" s="13">
        <v>1</v>
      </c>
      <c r="BO38" s="43">
        <v>1</v>
      </c>
      <c r="BP38" s="34"/>
      <c r="BQ38" s="30">
        <v>1</v>
      </c>
      <c r="BR38" s="18"/>
      <c r="BS38" s="112">
        <f t="shared" si="6"/>
        <v>443.82780000000002</v>
      </c>
      <c r="BT38" s="58">
        <f t="shared" si="7"/>
        <v>341.40600000000001</v>
      </c>
      <c r="BU38" s="58">
        <f t="shared" si="8"/>
        <v>102.42180000000002</v>
      </c>
      <c r="BV38" s="113">
        <f t="shared" si="9"/>
        <v>0.23076923076923081</v>
      </c>
      <c r="BW38" s="4" t="s">
        <v>146</v>
      </c>
      <c r="BX38" s="45"/>
      <c r="BY38" s="45"/>
      <c r="BZ38" s="45"/>
      <c r="CA38" s="45"/>
    </row>
    <row r="39" spans="1:79" s="3" customFormat="1" ht="21">
      <c r="A39" s="29">
        <v>30</v>
      </c>
      <c r="B39" s="50"/>
      <c r="C39" s="173" t="s">
        <v>89</v>
      </c>
      <c r="D39" s="173" t="s">
        <v>88</v>
      </c>
      <c r="E39" s="29">
        <v>2073.9480000000003</v>
      </c>
      <c r="F39" s="60"/>
      <c r="G39" s="185" t="s">
        <v>26</v>
      </c>
      <c r="H39" s="180" t="s">
        <v>26</v>
      </c>
      <c r="I39" s="171">
        <f t="shared" si="10"/>
        <v>2073.9480000000003</v>
      </c>
      <c r="J39" s="29">
        <v>1</v>
      </c>
      <c r="K39" s="64">
        <v>0</v>
      </c>
      <c r="L39" s="64">
        <v>0</v>
      </c>
      <c r="M39" s="64">
        <v>0</v>
      </c>
      <c r="N39" s="64">
        <v>0</v>
      </c>
      <c r="O39" s="65">
        <v>0</v>
      </c>
      <c r="P39" s="65">
        <v>0</v>
      </c>
      <c r="Q39" s="65">
        <v>0</v>
      </c>
      <c r="R39" s="65">
        <v>0</v>
      </c>
      <c r="S39" s="65">
        <v>44</v>
      </c>
      <c r="T39" s="65">
        <v>0</v>
      </c>
      <c r="U39" s="65">
        <v>0</v>
      </c>
      <c r="V39" s="66">
        <v>0</v>
      </c>
      <c r="W39" s="29">
        <v>1</v>
      </c>
      <c r="X39" s="29">
        <v>1</v>
      </c>
      <c r="Y39" s="29">
        <v>1</v>
      </c>
      <c r="Z39" s="29">
        <v>1</v>
      </c>
      <c r="AA39" s="62">
        <v>1</v>
      </c>
      <c r="AB39" s="28" t="s">
        <v>81</v>
      </c>
      <c r="AC39" s="6"/>
      <c r="AD39" s="46"/>
      <c r="AE39" s="62"/>
      <c r="AF39" s="28"/>
      <c r="AG39" s="59">
        <v>337</v>
      </c>
      <c r="AH39" s="46"/>
      <c r="AI39" s="177">
        <v>182.93</v>
      </c>
      <c r="AJ39" s="28"/>
      <c r="AK39" s="59"/>
      <c r="AL39" s="2"/>
      <c r="AM39" s="28">
        <v>1</v>
      </c>
      <c r="AN39" s="28">
        <v>1</v>
      </c>
      <c r="AO39" s="28">
        <v>1.8</v>
      </c>
      <c r="AP39" s="28">
        <v>1.3</v>
      </c>
      <c r="AQ39" s="30">
        <v>1</v>
      </c>
      <c r="AR39" s="17"/>
      <c r="AS39" s="30">
        <f t="shared" si="0"/>
        <v>0</v>
      </c>
      <c r="AT39" s="30">
        <f t="shared" si="1"/>
        <v>0</v>
      </c>
      <c r="AU39" s="30">
        <f t="shared" si="2"/>
        <v>707.7</v>
      </c>
      <c r="AV39" s="30">
        <f t="shared" si="3"/>
        <v>329.274</v>
      </c>
      <c r="AW39" s="30">
        <f t="shared" si="4"/>
        <v>0</v>
      </c>
      <c r="AX39" s="17"/>
      <c r="AY39" s="30">
        <f t="shared" si="5"/>
        <v>1036.9740000000002</v>
      </c>
      <c r="AZ39" s="8"/>
      <c r="BA39" s="52">
        <v>2</v>
      </c>
      <c r="BB39" s="117">
        <v>9</v>
      </c>
      <c r="BC39" s="14">
        <v>31</v>
      </c>
      <c r="BD39" s="13">
        <v>1.2</v>
      </c>
      <c r="BE39" s="13">
        <v>1.0580645161290323</v>
      </c>
      <c r="BF39" s="13">
        <v>1</v>
      </c>
      <c r="BG39" s="13">
        <v>1.1000000000000001</v>
      </c>
      <c r="BH39" s="13">
        <v>1</v>
      </c>
      <c r="BI39" s="42">
        <v>0</v>
      </c>
      <c r="BJ39" s="14">
        <v>0</v>
      </c>
      <c r="BK39" s="13">
        <v>1</v>
      </c>
      <c r="BL39" s="13">
        <v>1</v>
      </c>
      <c r="BM39" s="13">
        <v>1</v>
      </c>
      <c r="BN39" s="13">
        <v>1</v>
      </c>
      <c r="BO39" s="43">
        <v>1</v>
      </c>
      <c r="BP39" s="34"/>
      <c r="BQ39" s="30">
        <v>1</v>
      </c>
      <c r="BR39" s="18"/>
      <c r="BS39" s="112">
        <f t="shared" si="6"/>
        <v>2073.9480000000003</v>
      </c>
      <c r="BT39" s="58">
        <f t="shared" si="7"/>
        <v>1036.9740000000002</v>
      </c>
      <c r="BU39" s="58">
        <f t="shared" si="8"/>
        <v>1036.9740000000002</v>
      </c>
      <c r="BV39" s="113">
        <f t="shared" si="9"/>
        <v>0.5</v>
      </c>
      <c r="BW39" s="4" t="s">
        <v>146</v>
      </c>
      <c r="BX39" s="45"/>
      <c r="BY39" s="45"/>
      <c r="BZ39" s="45"/>
      <c r="CA39" s="45"/>
    </row>
    <row r="40" spans="1:79" s="3" customFormat="1" ht="21">
      <c r="A40" s="29">
        <v>31</v>
      </c>
      <c r="B40" s="50"/>
      <c r="C40" s="173" t="s">
        <v>181</v>
      </c>
      <c r="D40" s="173" t="s">
        <v>182</v>
      </c>
      <c r="E40" s="29">
        <v>352.79640000000006</v>
      </c>
      <c r="F40" s="60"/>
      <c r="G40" s="185" t="s">
        <v>26</v>
      </c>
      <c r="H40" s="180" t="s">
        <v>26</v>
      </c>
      <c r="I40" s="171">
        <f t="shared" si="10"/>
        <v>352.79640000000006</v>
      </c>
      <c r="J40" s="29">
        <v>1</v>
      </c>
      <c r="K40" s="64">
        <v>0</v>
      </c>
      <c r="L40" s="64">
        <v>0</v>
      </c>
      <c r="M40" s="64">
        <v>0</v>
      </c>
      <c r="N40" s="64">
        <v>0</v>
      </c>
      <c r="O40" s="65">
        <v>0</v>
      </c>
      <c r="P40" s="65">
        <v>0</v>
      </c>
      <c r="Q40" s="65">
        <v>0</v>
      </c>
      <c r="R40" s="65">
        <v>0</v>
      </c>
      <c r="S40" s="65">
        <v>44</v>
      </c>
      <c r="T40" s="65">
        <v>0</v>
      </c>
      <c r="U40" s="65">
        <v>0</v>
      </c>
      <c r="V40" s="66">
        <v>0</v>
      </c>
      <c r="W40" s="29">
        <v>1</v>
      </c>
      <c r="X40" s="29">
        <v>1</v>
      </c>
      <c r="Y40" s="29">
        <v>1</v>
      </c>
      <c r="Z40" s="29">
        <v>1</v>
      </c>
      <c r="AA40" s="62">
        <v>1</v>
      </c>
      <c r="AB40" s="28" t="s">
        <v>81</v>
      </c>
      <c r="AC40" s="6"/>
      <c r="AD40" s="46"/>
      <c r="AE40" s="61"/>
      <c r="AF40" s="28"/>
      <c r="AG40" s="59"/>
      <c r="AH40" s="46"/>
      <c r="AI40" s="177">
        <v>178.18</v>
      </c>
      <c r="AJ40" s="28"/>
      <c r="AK40" s="6"/>
      <c r="AL40" s="2"/>
      <c r="AM40" s="28">
        <v>1</v>
      </c>
      <c r="AN40" s="28">
        <v>1</v>
      </c>
      <c r="AO40" s="28">
        <v>1</v>
      </c>
      <c r="AP40" s="28">
        <v>1.3</v>
      </c>
      <c r="AQ40" s="30">
        <v>1</v>
      </c>
      <c r="AR40" s="17"/>
      <c r="AS40" s="30">
        <f t="shared" si="0"/>
        <v>0</v>
      </c>
      <c r="AT40" s="30">
        <f t="shared" si="1"/>
        <v>0</v>
      </c>
      <c r="AU40" s="30">
        <f t="shared" si="2"/>
        <v>0</v>
      </c>
      <c r="AV40" s="30">
        <f t="shared" si="3"/>
        <v>320.72400000000005</v>
      </c>
      <c r="AW40" s="30">
        <f t="shared" si="4"/>
        <v>0</v>
      </c>
      <c r="AX40" s="17"/>
      <c r="AY40" s="30">
        <f t="shared" si="5"/>
        <v>320.72400000000005</v>
      </c>
      <c r="AZ40" s="8"/>
      <c r="BA40" s="52">
        <v>1.1000000000000001</v>
      </c>
      <c r="BB40" s="117">
        <v>9</v>
      </c>
      <c r="BC40" s="14">
        <v>31</v>
      </c>
      <c r="BD40" s="13">
        <v>1.2</v>
      </c>
      <c r="BE40" s="13">
        <v>1.0580645161290323</v>
      </c>
      <c r="BF40" s="13">
        <v>1</v>
      </c>
      <c r="BG40" s="13">
        <v>1.1000000000000001</v>
      </c>
      <c r="BH40" s="13">
        <v>1</v>
      </c>
      <c r="BI40" s="42">
        <v>0</v>
      </c>
      <c r="BJ40" s="14">
        <v>0</v>
      </c>
      <c r="BK40" s="13">
        <v>1</v>
      </c>
      <c r="BL40" s="13">
        <v>1</v>
      </c>
      <c r="BM40" s="13">
        <v>1</v>
      </c>
      <c r="BN40" s="13">
        <v>1</v>
      </c>
      <c r="BO40" s="43">
        <v>1</v>
      </c>
      <c r="BP40" s="34"/>
      <c r="BQ40" s="30">
        <v>1</v>
      </c>
      <c r="BR40" s="18"/>
      <c r="BS40" s="112">
        <f t="shared" si="6"/>
        <v>352.79640000000006</v>
      </c>
      <c r="BT40" s="58">
        <f t="shared" si="7"/>
        <v>320.72400000000005</v>
      </c>
      <c r="BU40" s="58">
        <f t="shared" si="8"/>
        <v>32.07240000000003</v>
      </c>
      <c r="BV40" s="113">
        <f t="shared" si="9"/>
        <v>9.0909090909090981E-2</v>
      </c>
      <c r="BW40" s="4" t="s">
        <v>146</v>
      </c>
      <c r="BX40" s="45"/>
      <c r="BY40" s="45"/>
      <c r="BZ40" s="45"/>
      <c r="CA40" s="45"/>
    </row>
    <row r="41" spans="1:79" s="3" customFormat="1" ht="21">
      <c r="A41" s="29">
        <v>32</v>
      </c>
      <c r="B41" s="50"/>
      <c r="C41" s="170" t="s">
        <v>131</v>
      </c>
      <c r="D41" s="170" t="s">
        <v>117</v>
      </c>
      <c r="E41" s="29">
        <v>1350.1280999999999</v>
      </c>
      <c r="F41" s="60"/>
      <c r="G41" s="185" t="s">
        <v>26</v>
      </c>
      <c r="H41" s="179" t="s">
        <v>216</v>
      </c>
      <c r="I41" s="171">
        <f t="shared" si="10"/>
        <v>1350.1280999999999</v>
      </c>
      <c r="J41" s="29">
        <v>1</v>
      </c>
      <c r="K41" s="64">
        <v>0</v>
      </c>
      <c r="L41" s="64">
        <v>0</v>
      </c>
      <c r="M41" s="64">
        <v>0</v>
      </c>
      <c r="N41" s="64">
        <v>0</v>
      </c>
      <c r="O41" s="65">
        <v>0</v>
      </c>
      <c r="P41" s="65">
        <v>0</v>
      </c>
      <c r="Q41" s="65">
        <v>0</v>
      </c>
      <c r="R41" s="65">
        <v>0</v>
      </c>
      <c r="S41" s="65">
        <v>44</v>
      </c>
      <c r="T41" s="65">
        <v>0</v>
      </c>
      <c r="U41" s="65">
        <v>0</v>
      </c>
      <c r="V41" s="66">
        <v>0</v>
      </c>
      <c r="W41" s="29">
        <v>1</v>
      </c>
      <c r="X41" s="29">
        <v>1</v>
      </c>
      <c r="Y41" s="29">
        <v>1</v>
      </c>
      <c r="Z41" s="29">
        <v>1</v>
      </c>
      <c r="AA41" s="62">
        <v>1</v>
      </c>
      <c r="AB41" s="28" t="s">
        <v>81</v>
      </c>
      <c r="AC41" s="6"/>
      <c r="AD41" s="46"/>
      <c r="AE41" s="62"/>
      <c r="AF41" s="28"/>
      <c r="AG41" s="59">
        <v>280.93</v>
      </c>
      <c r="AH41" s="46"/>
      <c r="AI41" s="177">
        <v>136.16</v>
      </c>
      <c r="AJ41" s="28"/>
      <c r="AK41" s="6"/>
      <c r="AL41" s="2"/>
      <c r="AM41" s="28">
        <v>1</v>
      </c>
      <c r="AN41" s="28">
        <v>1</v>
      </c>
      <c r="AO41" s="28">
        <v>1.8</v>
      </c>
      <c r="AP41" s="28">
        <v>1</v>
      </c>
      <c r="AQ41" s="30">
        <v>1</v>
      </c>
      <c r="AR41" s="17"/>
      <c r="AS41" s="30">
        <f t="shared" si="0"/>
        <v>0</v>
      </c>
      <c r="AT41" s="30">
        <f t="shared" si="1"/>
        <v>0</v>
      </c>
      <c r="AU41" s="30">
        <f t="shared" si="2"/>
        <v>589.95299999999997</v>
      </c>
      <c r="AV41" s="30">
        <f t="shared" si="3"/>
        <v>204.24</v>
      </c>
      <c r="AW41" s="30">
        <f t="shared" si="4"/>
        <v>0</v>
      </c>
      <c r="AX41" s="17"/>
      <c r="AY41" s="30">
        <f t="shared" si="5"/>
        <v>794.19299999999998</v>
      </c>
      <c r="AZ41" s="8"/>
      <c r="BA41" s="52">
        <v>1.7</v>
      </c>
      <c r="BB41" s="117">
        <v>9</v>
      </c>
      <c r="BC41" s="14">
        <v>31</v>
      </c>
      <c r="BD41" s="13">
        <v>1.2</v>
      </c>
      <c r="BE41" s="13">
        <v>1.0580645161290323</v>
      </c>
      <c r="BF41" s="13">
        <v>1</v>
      </c>
      <c r="BG41" s="13">
        <v>1.1000000000000001</v>
      </c>
      <c r="BH41" s="13">
        <v>1</v>
      </c>
      <c r="BI41" s="42">
        <v>0</v>
      </c>
      <c r="BJ41" s="14">
        <v>0</v>
      </c>
      <c r="BK41" s="13">
        <v>1</v>
      </c>
      <c r="BL41" s="13">
        <v>1</v>
      </c>
      <c r="BM41" s="13">
        <v>1</v>
      </c>
      <c r="BN41" s="13">
        <v>1</v>
      </c>
      <c r="BO41" s="43">
        <v>1</v>
      </c>
      <c r="BP41" s="34"/>
      <c r="BQ41" s="30">
        <v>1</v>
      </c>
      <c r="BR41" s="18"/>
      <c r="BS41" s="112">
        <f t="shared" si="6"/>
        <v>1350.1280999999999</v>
      </c>
      <c r="BT41" s="58">
        <f t="shared" si="7"/>
        <v>794.19299999999998</v>
      </c>
      <c r="BU41" s="58">
        <f t="shared" si="8"/>
        <v>555.93509999999992</v>
      </c>
      <c r="BV41" s="113">
        <f t="shared" si="9"/>
        <v>0.41176470588235292</v>
      </c>
      <c r="BW41" s="4" t="s">
        <v>146</v>
      </c>
      <c r="BX41" s="45"/>
      <c r="BY41" s="45"/>
      <c r="BZ41" s="45"/>
      <c r="CA41" s="45"/>
    </row>
    <row r="42" spans="1:79" s="3" customFormat="1" ht="21">
      <c r="A42" s="29">
        <v>33</v>
      </c>
      <c r="B42" s="50"/>
      <c r="C42" s="170" t="s">
        <v>153</v>
      </c>
      <c r="D42" s="170" t="s">
        <v>114</v>
      </c>
      <c r="E42" s="29">
        <v>480.81600000000003</v>
      </c>
      <c r="F42" s="60"/>
      <c r="G42" s="185" t="s">
        <v>184</v>
      </c>
      <c r="H42" s="179" t="s">
        <v>218</v>
      </c>
      <c r="I42" s="171">
        <f t="shared" si="10"/>
        <v>480.81600000000003</v>
      </c>
      <c r="J42" s="29">
        <v>1</v>
      </c>
      <c r="K42" s="64">
        <v>0</v>
      </c>
      <c r="L42" s="64">
        <v>0</v>
      </c>
      <c r="M42" s="64">
        <v>0</v>
      </c>
      <c r="N42" s="64">
        <v>0</v>
      </c>
      <c r="O42" s="65">
        <v>0</v>
      </c>
      <c r="P42" s="65">
        <v>0</v>
      </c>
      <c r="Q42" s="65">
        <v>0</v>
      </c>
      <c r="R42" s="65">
        <v>0</v>
      </c>
      <c r="S42" s="65">
        <v>44</v>
      </c>
      <c r="T42" s="65">
        <v>0</v>
      </c>
      <c r="U42" s="65">
        <v>0</v>
      </c>
      <c r="V42" s="66">
        <v>0</v>
      </c>
      <c r="W42" s="29">
        <v>1</v>
      </c>
      <c r="X42" s="29">
        <v>1</v>
      </c>
      <c r="Y42" s="29">
        <v>1</v>
      </c>
      <c r="Z42" s="29">
        <v>1</v>
      </c>
      <c r="AA42" s="62">
        <v>1</v>
      </c>
      <c r="AB42" s="28" t="s">
        <v>81</v>
      </c>
      <c r="AC42" s="6"/>
      <c r="AD42" s="46"/>
      <c r="AE42" s="62"/>
      <c r="AF42" s="28"/>
      <c r="AG42" s="59">
        <v>221.76</v>
      </c>
      <c r="AH42" s="46"/>
      <c r="AI42" s="177">
        <v>84</v>
      </c>
      <c r="AJ42" s="28"/>
      <c r="AK42" s="6"/>
      <c r="AL42" s="2"/>
      <c r="AM42" s="28">
        <v>1</v>
      </c>
      <c r="AN42" s="28">
        <v>1</v>
      </c>
      <c r="AO42" s="28">
        <v>1.3</v>
      </c>
      <c r="AP42" s="28">
        <v>1</v>
      </c>
      <c r="AQ42" s="30">
        <v>1</v>
      </c>
      <c r="AR42" s="17"/>
      <c r="AS42" s="30">
        <f t="shared" ref="AS42:AS63" si="11">AC42*AM42</f>
        <v>0</v>
      </c>
      <c r="AT42" s="30">
        <f t="shared" ref="AT42:AT63" si="12">AE42+(AE42*(AN42-1))+(AE42*0.1)</f>
        <v>0</v>
      </c>
      <c r="AU42" s="30">
        <f t="shared" ref="AU42:AU63" si="13">AG42+(AG42*(AO42-1))+(AG42*0.3)</f>
        <v>354.81600000000003</v>
      </c>
      <c r="AV42" s="30">
        <f t="shared" ref="AV42:AV63" si="14">AI42+(AI42*(AP42-1))+(AI42*0.5)</f>
        <v>126</v>
      </c>
      <c r="AW42" s="30">
        <f t="shared" ref="AW42:AW63" si="15">AK42+(AK42*(AQ42-1))+(AK42*0.4)</f>
        <v>0</v>
      </c>
      <c r="AX42" s="17"/>
      <c r="AY42" s="30">
        <f t="shared" ref="AY42:AY63" si="16">SUM(AS42:AW42)</f>
        <v>480.81600000000003</v>
      </c>
      <c r="AZ42" s="8"/>
      <c r="BA42" s="52">
        <v>1</v>
      </c>
      <c r="BB42" s="117">
        <v>9</v>
      </c>
      <c r="BC42" s="14">
        <v>31</v>
      </c>
      <c r="BD42" s="13">
        <v>1.2</v>
      </c>
      <c r="BE42" s="13">
        <v>1.0580645161290323</v>
      </c>
      <c r="BF42" s="13">
        <v>1</v>
      </c>
      <c r="BG42" s="13">
        <v>1.1000000000000001</v>
      </c>
      <c r="BH42" s="13">
        <v>1</v>
      </c>
      <c r="BI42" s="42">
        <v>0</v>
      </c>
      <c r="BJ42" s="14">
        <v>0</v>
      </c>
      <c r="BK42" s="13">
        <v>1</v>
      </c>
      <c r="BL42" s="13">
        <v>1</v>
      </c>
      <c r="BM42" s="13">
        <v>1</v>
      </c>
      <c r="BN42" s="13">
        <v>1</v>
      </c>
      <c r="BO42" s="43">
        <v>1</v>
      </c>
      <c r="BP42" s="34"/>
      <c r="BQ42" s="30">
        <v>1</v>
      </c>
      <c r="BR42" s="18"/>
      <c r="BS42" s="112">
        <f t="shared" ref="BS42:BS63" si="17">BT42+BU42</f>
        <v>480.81600000000003</v>
      </c>
      <c r="BT42" s="58">
        <f t="shared" ref="BT42:BT63" si="18">AY42</f>
        <v>480.81600000000003</v>
      </c>
      <c r="BU42" s="58">
        <f t="shared" ref="BU42:BU63" si="19">(AY42*(BA42-1))+(AY42*(BQ42-1))</f>
        <v>0</v>
      </c>
      <c r="BV42" s="113">
        <f t="shared" ref="BV42:BV63" si="20">(BU42/BS42)</f>
        <v>0</v>
      </c>
      <c r="BW42" s="4" t="s">
        <v>146</v>
      </c>
      <c r="BX42" s="45"/>
      <c r="BY42" s="45"/>
      <c r="BZ42" s="45"/>
      <c r="CA42" s="45"/>
    </row>
    <row r="43" spans="1:79" s="3" customFormat="1" ht="21">
      <c r="A43" s="29">
        <v>34</v>
      </c>
      <c r="B43" s="50"/>
      <c r="C43" s="170" t="s">
        <v>167</v>
      </c>
      <c r="D43" s="170" t="s">
        <v>168</v>
      </c>
      <c r="E43" s="29">
        <v>469.36400000000003</v>
      </c>
      <c r="F43" s="60"/>
      <c r="G43" s="184" t="s">
        <v>25</v>
      </c>
      <c r="H43" s="179" t="s">
        <v>25</v>
      </c>
      <c r="I43" s="171">
        <f t="shared" si="10"/>
        <v>469.36400000000003</v>
      </c>
      <c r="J43" s="29">
        <v>1</v>
      </c>
      <c r="K43" s="64">
        <v>0</v>
      </c>
      <c r="L43" s="64">
        <v>0</v>
      </c>
      <c r="M43" s="64">
        <v>0</v>
      </c>
      <c r="N43" s="64">
        <v>0</v>
      </c>
      <c r="O43" s="65">
        <v>0</v>
      </c>
      <c r="P43" s="65">
        <v>0</v>
      </c>
      <c r="Q43" s="65">
        <v>0</v>
      </c>
      <c r="R43" s="65">
        <v>0</v>
      </c>
      <c r="S43" s="65">
        <v>44</v>
      </c>
      <c r="T43" s="65">
        <v>0</v>
      </c>
      <c r="U43" s="65">
        <v>0</v>
      </c>
      <c r="V43" s="66">
        <v>0</v>
      </c>
      <c r="W43" s="29">
        <v>1</v>
      </c>
      <c r="X43" s="29">
        <v>1</v>
      </c>
      <c r="Y43" s="29">
        <v>1</v>
      </c>
      <c r="Z43" s="29">
        <v>1</v>
      </c>
      <c r="AA43" s="62">
        <v>1</v>
      </c>
      <c r="AB43" s="28" t="s">
        <v>81</v>
      </c>
      <c r="AC43" s="6"/>
      <c r="AD43" s="46"/>
      <c r="AE43" s="61"/>
      <c r="AF43" s="28"/>
      <c r="AG43" s="59">
        <v>213.74</v>
      </c>
      <c r="AH43" s="46"/>
      <c r="AI43" s="177">
        <v>84.92</v>
      </c>
      <c r="AJ43" s="28"/>
      <c r="AK43" s="6"/>
      <c r="AL43" s="2"/>
      <c r="AM43" s="28">
        <v>1</v>
      </c>
      <c r="AN43" s="28">
        <v>1</v>
      </c>
      <c r="AO43" s="28">
        <v>1.3</v>
      </c>
      <c r="AP43" s="28">
        <v>1</v>
      </c>
      <c r="AQ43" s="30">
        <v>1</v>
      </c>
      <c r="AR43" s="17"/>
      <c r="AS43" s="30">
        <f t="shared" si="11"/>
        <v>0</v>
      </c>
      <c r="AT43" s="30">
        <f t="shared" si="12"/>
        <v>0</v>
      </c>
      <c r="AU43" s="30">
        <f t="shared" si="13"/>
        <v>341.98400000000004</v>
      </c>
      <c r="AV43" s="30">
        <f t="shared" si="14"/>
        <v>127.38</v>
      </c>
      <c r="AW43" s="30">
        <f t="shared" si="15"/>
        <v>0</v>
      </c>
      <c r="AX43" s="17"/>
      <c r="AY43" s="30">
        <f t="shared" si="16"/>
        <v>469.36400000000003</v>
      </c>
      <c r="AZ43" s="8"/>
      <c r="BA43" s="52">
        <v>1</v>
      </c>
      <c r="BB43" s="117">
        <v>9</v>
      </c>
      <c r="BC43" s="14">
        <v>31</v>
      </c>
      <c r="BD43" s="13">
        <v>1.2</v>
      </c>
      <c r="BE43" s="13">
        <v>1.0580645161290323</v>
      </c>
      <c r="BF43" s="13">
        <v>1</v>
      </c>
      <c r="BG43" s="13">
        <v>1.1000000000000001</v>
      </c>
      <c r="BH43" s="13">
        <v>1</v>
      </c>
      <c r="BI43" s="42">
        <v>0</v>
      </c>
      <c r="BJ43" s="14">
        <v>0</v>
      </c>
      <c r="BK43" s="13">
        <v>1</v>
      </c>
      <c r="BL43" s="13">
        <v>1</v>
      </c>
      <c r="BM43" s="13">
        <v>1</v>
      </c>
      <c r="BN43" s="13">
        <v>1</v>
      </c>
      <c r="BO43" s="43">
        <v>1</v>
      </c>
      <c r="BP43" s="34"/>
      <c r="BQ43" s="30">
        <v>1</v>
      </c>
      <c r="BR43" s="18"/>
      <c r="BS43" s="112">
        <f t="shared" si="17"/>
        <v>469.36400000000003</v>
      </c>
      <c r="BT43" s="58">
        <f t="shared" si="18"/>
        <v>469.36400000000003</v>
      </c>
      <c r="BU43" s="58">
        <f t="shared" si="19"/>
        <v>0</v>
      </c>
      <c r="BV43" s="113">
        <f t="shared" si="20"/>
        <v>0</v>
      </c>
      <c r="BW43" s="4" t="s">
        <v>146</v>
      </c>
      <c r="BX43" s="45"/>
      <c r="BY43" s="45"/>
      <c r="BZ43" s="45"/>
      <c r="CA43" s="45"/>
    </row>
    <row r="44" spans="1:79" s="3" customFormat="1" ht="21">
      <c r="A44" s="29">
        <v>37</v>
      </c>
      <c r="B44" s="50"/>
      <c r="C44" s="170" t="s">
        <v>79</v>
      </c>
      <c r="D44" s="170" t="s">
        <v>78</v>
      </c>
      <c r="E44" s="29">
        <v>534.91759999999988</v>
      </c>
      <c r="F44" s="60"/>
      <c r="G44" s="184" t="s">
        <v>34</v>
      </c>
      <c r="H44" s="179" t="s">
        <v>217</v>
      </c>
      <c r="I44" s="171">
        <f t="shared" si="10"/>
        <v>534.91759999999988</v>
      </c>
      <c r="J44" s="29">
        <v>1</v>
      </c>
      <c r="K44" s="64">
        <v>0</v>
      </c>
      <c r="L44" s="64">
        <v>0</v>
      </c>
      <c r="M44" s="64">
        <v>0</v>
      </c>
      <c r="N44" s="64">
        <v>0</v>
      </c>
      <c r="O44" s="65">
        <v>0</v>
      </c>
      <c r="P44" s="65">
        <v>0</v>
      </c>
      <c r="Q44" s="65">
        <v>0</v>
      </c>
      <c r="R44" s="65">
        <v>0</v>
      </c>
      <c r="S44" s="65">
        <v>44</v>
      </c>
      <c r="T44" s="65">
        <v>0</v>
      </c>
      <c r="U44" s="65">
        <v>0</v>
      </c>
      <c r="V44" s="66">
        <v>0</v>
      </c>
      <c r="W44" s="29">
        <v>1</v>
      </c>
      <c r="X44" s="29">
        <v>1</v>
      </c>
      <c r="Y44" s="29">
        <v>1</v>
      </c>
      <c r="Z44" s="29">
        <v>1</v>
      </c>
      <c r="AA44" s="62">
        <v>1</v>
      </c>
      <c r="AB44" s="28" t="s">
        <v>81</v>
      </c>
      <c r="AC44" s="6"/>
      <c r="AD44" s="46"/>
      <c r="AE44" s="62"/>
      <c r="AF44" s="28"/>
      <c r="AG44" s="59">
        <v>192.48</v>
      </c>
      <c r="AH44" s="46"/>
      <c r="AI44" s="62"/>
      <c r="AJ44" s="28"/>
      <c r="AK44" s="59">
        <v>52.94</v>
      </c>
      <c r="AL44" s="2"/>
      <c r="AM44" s="28">
        <v>1</v>
      </c>
      <c r="AN44" s="28">
        <v>1</v>
      </c>
      <c r="AO44" s="28">
        <v>1.3</v>
      </c>
      <c r="AP44" s="28">
        <v>1</v>
      </c>
      <c r="AQ44" s="30">
        <v>1</v>
      </c>
      <c r="AR44" s="17"/>
      <c r="AS44" s="30">
        <f t="shared" si="11"/>
        <v>0</v>
      </c>
      <c r="AT44" s="30">
        <f t="shared" si="12"/>
        <v>0</v>
      </c>
      <c r="AU44" s="30">
        <f t="shared" si="13"/>
        <v>307.96799999999996</v>
      </c>
      <c r="AV44" s="30">
        <f t="shared" si="14"/>
        <v>0</v>
      </c>
      <c r="AW44" s="30">
        <f t="shared" si="15"/>
        <v>74.116</v>
      </c>
      <c r="AX44" s="17"/>
      <c r="AY44" s="30">
        <f t="shared" si="16"/>
        <v>382.08399999999995</v>
      </c>
      <c r="AZ44" s="8"/>
      <c r="BA44" s="52">
        <v>1.4</v>
      </c>
      <c r="BB44" s="117">
        <v>9</v>
      </c>
      <c r="BC44" s="14">
        <v>31</v>
      </c>
      <c r="BD44" s="13">
        <v>1.2</v>
      </c>
      <c r="BE44" s="13">
        <v>1.0580645161290323</v>
      </c>
      <c r="BF44" s="13">
        <v>1</v>
      </c>
      <c r="BG44" s="13">
        <v>1.1000000000000001</v>
      </c>
      <c r="BH44" s="13">
        <v>1</v>
      </c>
      <c r="BI44" s="42">
        <v>0</v>
      </c>
      <c r="BJ44" s="14">
        <v>0</v>
      </c>
      <c r="BK44" s="13">
        <v>1</v>
      </c>
      <c r="BL44" s="13">
        <v>1</v>
      </c>
      <c r="BM44" s="13">
        <v>1</v>
      </c>
      <c r="BN44" s="13">
        <v>1</v>
      </c>
      <c r="BO44" s="43">
        <v>1</v>
      </c>
      <c r="BP44" s="34"/>
      <c r="BQ44" s="30">
        <v>1</v>
      </c>
      <c r="BR44" s="18"/>
      <c r="BS44" s="112">
        <f t="shared" si="17"/>
        <v>534.91759999999988</v>
      </c>
      <c r="BT44" s="58">
        <f t="shared" si="18"/>
        <v>382.08399999999995</v>
      </c>
      <c r="BU44" s="58">
        <f t="shared" si="19"/>
        <v>152.83359999999993</v>
      </c>
      <c r="BV44" s="113">
        <f t="shared" si="20"/>
        <v>0.28571428571428564</v>
      </c>
      <c r="BW44" s="4" t="s">
        <v>146</v>
      </c>
      <c r="BX44" s="45"/>
      <c r="BY44" s="45"/>
      <c r="BZ44" s="45"/>
      <c r="CA44" s="45"/>
    </row>
    <row r="45" spans="1:79" s="3" customFormat="1" ht="21">
      <c r="A45" s="29">
        <v>38</v>
      </c>
      <c r="B45" s="50"/>
      <c r="C45" s="170" t="s">
        <v>215</v>
      </c>
      <c r="D45" s="170" t="s">
        <v>201</v>
      </c>
      <c r="E45" s="29">
        <v>695.28480000000002</v>
      </c>
      <c r="F45" s="60"/>
      <c r="G45" s="184" t="s">
        <v>34</v>
      </c>
      <c r="H45" s="179" t="s">
        <v>219</v>
      </c>
      <c r="I45" s="171">
        <f t="shared" si="10"/>
        <v>695.28480000000002</v>
      </c>
      <c r="J45" s="29">
        <v>1</v>
      </c>
      <c r="K45" s="64">
        <v>0</v>
      </c>
      <c r="L45" s="64">
        <v>0</v>
      </c>
      <c r="M45" s="64">
        <v>0</v>
      </c>
      <c r="N45" s="64">
        <v>0</v>
      </c>
      <c r="O45" s="65">
        <v>0</v>
      </c>
      <c r="P45" s="65">
        <v>0</v>
      </c>
      <c r="Q45" s="65">
        <v>0</v>
      </c>
      <c r="R45" s="65">
        <v>0</v>
      </c>
      <c r="S45" s="65">
        <v>44</v>
      </c>
      <c r="T45" s="65">
        <v>0</v>
      </c>
      <c r="U45" s="65">
        <v>0</v>
      </c>
      <c r="V45" s="66">
        <v>0</v>
      </c>
      <c r="W45" s="29">
        <v>1</v>
      </c>
      <c r="X45" s="29">
        <v>1</v>
      </c>
      <c r="Y45" s="29">
        <v>1</v>
      </c>
      <c r="Z45" s="29">
        <v>1</v>
      </c>
      <c r="AA45" s="62">
        <v>1</v>
      </c>
      <c r="AB45" s="28" t="s">
        <v>81</v>
      </c>
      <c r="AC45" s="6"/>
      <c r="AD45" s="46"/>
      <c r="AE45" s="62"/>
      <c r="AF45" s="28"/>
      <c r="AG45" s="59">
        <v>184.62</v>
      </c>
      <c r="AH45" s="46"/>
      <c r="AI45" s="177">
        <v>68.5</v>
      </c>
      <c r="AJ45" s="28"/>
      <c r="AK45" s="59">
        <v>70.349999999999994</v>
      </c>
      <c r="AL45" s="2"/>
      <c r="AM45" s="28">
        <v>1</v>
      </c>
      <c r="AN45" s="28">
        <v>1</v>
      </c>
      <c r="AO45" s="28">
        <v>1.3</v>
      </c>
      <c r="AP45" s="28">
        <v>1</v>
      </c>
      <c r="AQ45" s="30">
        <v>1</v>
      </c>
      <c r="AR45" s="17"/>
      <c r="AS45" s="30">
        <f t="shared" si="11"/>
        <v>0</v>
      </c>
      <c r="AT45" s="30">
        <f t="shared" si="12"/>
        <v>0</v>
      </c>
      <c r="AU45" s="30">
        <f t="shared" si="13"/>
        <v>295.39200000000005</v>
      </c>
      <c r="AV45" s="30">
        <f t="shared" si="14"/>
        <v>102.75</v>
      </c>
      <c r="AW45" s="30">
        <f t="shared" si="15"/>
        <v>98.49</v>
      </c>
      <c r="AX45" s="17"/>
      <c r="AY45" s="30">
        <f t="shared" si="16"/>
        <v>496.63200000000006</v>
      </c>
      <c r="AZ45" s="8"/>
      <c r="BA45" s="52">
        <v>1.4</v>
      </c>
      <c r="BB45" s="117">
        <v>9</v>
      </c>
      <c r="BC45" s="14">
        <v>31</v>
      </c>
      <c r="BD45" s="13">
        <v>1.2</v>
      </c>
      <c r="BE45" s="13">
        <v>1.0580645161290323</v>
      </c>
      <c r="BF45" s="13">
        <v>1</v>
      </c>
      <c r="BG45" s="13">
        <v>1.1000000000000001</v>
      </c>
      <c r="BH45" s="13">
        <v>1</v>
      </c>
      <c r="BI45" s="42">
        <v>0</v>
      </c>
      <c r="BJ45" s="14">
        <v>0</v>
      </c>
      <c r="BK45" s="13">
        <v>1</v>
      </c>
      <c r="BL45" s="13">
        <v>1</v>
      </c>
      <c r="BM45" s="13">
        <v>1</v>
      </c>
      <c r="BN45" s="13">
        <v>1</v>
      </c>
      <c r="BO45" s="43">
        <v>1</v>
      </c>
      <c r="BP45" s="34"/>
      <c r="BQ45" s="30">
        <v>1</v>
      </c>
      <c r="BR45" s="18"/>
      <c r="BS45" s="112">
        <f t="shared" si="17"/>
        <v>695.28480000000002</v>
      </c>
      <c r="BT45" s="58">
        <f t="shared" si="18"/>
        <v>496.63200000000006</v>
      </c>
      <c r="BU45" s="58">
        <f t="shared" si="19"/>
        <v>198.65279999999998</v>
      </c>
      <c r="BV45" s="113">
        <f t="shared" si="20"/>
        <v>0.2857142857142857</v>
      </c>
      <c r="BW45" s="4" t="s">
        <v>146</v>
      </c>
      <c r="BX45" s="45"/>
      <c r="BY45" s="45"/>
      <c r="BZ45" s="45"/>
      <c r="CA45" s="45"/>
    </row>
    <row r="46" spans="1:79" s="3" customFormat="1" ht="21">
      <c r="A46" s="29">
        <v>40</v>
      </c>
      <c r="B46" s="50"/>
      <c r="C46" s="170" t="s">
        <v>85</v>
      </c>
      <c r="D46" s="170" t="s">
        <v>111</v>
      </c>
      <c r="E46" s="29">
        <v>2324.1619999999998</v>
      </c>
      <c r="F46" s="60"/>
      <c r="G46" s="184" t="s">
        <v>184</v>
      </c>
      <c r="H46" s="179" t="s">
        <v>184</v>
      </c>
      <c r="I46" s="171">
        <f t="shared" si="10"/>
        <v>2324.1619999999998</v>
      </c>
      <c r="J46" s="29">
        <v>1</v>
      </c>
      <c r="K46" s="64">
        <v>0</v>
      </c>
      <c r="L46" s="64">
        <v>0</v>
      </c>
      <c r="M46" s="64">
        <v>0</v>
      </c>
      <c r="N46" s="64">
        <v>0</v>
      </c>
      <c r="O46" s="65">
        <v>0</v>
      </c>
      <c r="P46" s="65">
        <v>0</v>
      </c>
      <c r="Q46" s="65">
        <v>0</v>
      </c>
      <c r="R46" s="65">
        <v>0</v>
      </c>
      <c r="S46" s="65">
        <v>44</v>
      </c>
      <c r="T46" s="65">
        <v>0</v>
      </c>
      <c r="U46" s="65">
        <v>0</v>
      </c>
      <c r="V46" s="66">
        <v>0</v>
      </c>
      <c r="W46" s="29">
        <v>1</v>
      </c>
      <c r="X46" s="29">
        <v>1</v>
      </c>
      <c r="Y46" s="29">
        <v>1</v>
      </c>
      <c r="Z46" s="29">
        <v>1</v>
      </c>
      <c r="AA46" s="62">
        <v>1</v>
      </c>
      <c r="AB46" s="28" t="s">
        <v>81</v>
      </c>
      <c r="AC46" s="6"/>
      <c r="AD46" s="46"/>
      <c r="AE46" s="62"/>
      <c r="AF46" s="28"/>
      <c r="AG46" s="59">
        <v>393.02</v>
      </c>
      <c r="AH46" s="46"/>
      <c r="AI46" s="177">
        <v>172.09</v>
      </c>
      <c r="AJ46" s="28"/>
      <c r="AK46" s="6"/>
      <c r="AL46" s="2"/>
      <c r="AM46" s="28">
        <v>1</v>
      </c>
      <c r="AN46" s="28">
        <v>1</v>
      </c>
      <c r="AO46" s="28">
        <v>2</v>
      </c>
      <c r="AP46" s="28">
        <v>1</v>
      </c>
      <c r="AQ46" s="30">
        <v>1</v>
      </c>
      <c r="AR46" s="17"/>
      <c r="AS46" s="30">
        <f t="shared" si="11"/>
        <v>0</v>
      </c>
      <c r="AT46" s="30">
        <f t="shared" si="12"/>
        <v>0</v>
      </c>
      <c r="AU46" s="30">
        <f t="shared" si="13"/>
        <v>903.94599999999991</v>
      </c>
      <c r="AV46" s="30">
        <f t="shared" si="14"/>
        <v>258.13499999999999</v>
      </c>
      <c r="AW46" s="30">
        <f t="shared" si="15"/>
        <v>0</v>
      </c>
      <c r="AX46" s="17"/>
      <c r="AY46" s="30">
        <f t="shared" si="16"/>
        <v>1162.0809999999999</v>
      </c>
      <c r="AZ46" s="8"/>
      <c r="BA46" s="52">
        <v>2</v>
      </c>
      <c r="BB46" s="117">
        <v>9</v>
      </c>
      <c r="BC46" s="14">
        <v>31</v>
      </c>
      <c r="BD46" s="13">
        <v>1.2</v>
      </c>
      <c r="BE46" s="13">
        <v>1.0580645161290323</v>
      </c>
      <c r="BF46" s="13">
        <v>1</v>
      </c>
      <c r="BG46" s="13">
        <v>1.1000000000000001</v>
      </c>
      <c r="BH46" s="13">
        <v>1</v>
      </c>
      <c r="BI46" s="42">
        <v>0</v>
      </c>
      <c r="BJ46" s="14">
        <v>0</v>
      </c>
      <c r="BK46" s="13">
        <v>1</v>
      </c>
      <c r="BL46" s="13">
        <v>1</v>
      </c>
      <c r="BM46" s="13">
        <v>1</v>
      </c>
      <c r="BN46" s="13">
        <v>1</v>
      </c>
      <c r="BO46" s="43">
        <v>1</v>
      </c>
      <c r="BP46" s="34"/>
      <c r="BQ46" s="30">
        <v>1</v>
      </c>
      <c r="BR46" s="18"/>
      <c r="BS46" s="112">
        <f t="shared" si="17"/>
        <v>2324.1619999999998</v>
      </c>
      <c r="BT46" s="58">
        <f t="shared" si="18"/>
        <v>1162.0809999999999</v>
      </c>
      <c r="BU46" s="58">
        <f t="shared" si="19"/>
        <v>1162.0809999999999</v>
      </c>
      <c r="BV46" s="113">
        <f t="shared" si="20"/>
        <v>0.5</v>
      </c>
      <c r="BW46" s="4" t="s">
        <v>146</v>
      </c>
      <c r="BX46" s="45"/>
      <c r="BY46" s="45"/>
      <c r="BZ46" s="45"/>
      <c r="CA46" s="45"/>
    </row>
    <row r="47" spans="1:79" s="3" customFormat="1" ht="21">
      <c r="A47" s="29">
        <v>52</v>
      </c>
      <c r="B47" s="50"/>
      <c r="C47" s="170" t="s">
        <v>133</v>
      </c>
      <c r="D47" s="170" t="s">
        <v>113</v>
      </c>
      <c r="E47" s="29">
        <v>461.892</v>
      </c>
      <c r="F47" s="60"/>
      <c r="G47" s="184" t="s">
        <v>35</v>
      </c>
      <c r="H47" s="179" t="s">
        <v>35</v>
      </c>
      <c r="I47" s="171">
        <f t="shared" si="10"/>
        <v>461.892</v>
      </c>
      <c r="J47" s="29">
        <v>1</v>
      </c>
      <c r="K47" s="64">
        <v>0</v>
      </c>
      <c r="L47" s="64">
        <v>0</v>
      </c>
      <c r="M47" s="64">
        <v>0</v>
      </c>
      <c r="N47" s="64">
        <v>0</v>
      </c>
      <c r="O47" s="65">
        <v>0</v>
      </c>
      <c r="P47" s="65">
        <v>0</v>
      </c>
      <c r="Q47" s="65">
        <v>0</v>
      </c>
      <c r="R47" s="65">
        <v>0</v>
      </c>
      <c r="S47" s="65">
        <v>44</v>
      </c>
      <c r="T47" s="65">
        <v>0</v>
      </c>
      <c r="U47" s="65">
        <v>0</v>
      </c>
      <c r="V47" s="66">
        <v>0</v>
      </c>
      <c r="W47" s="29">
        <v>1</v>
      </c>
      <c r="X47" s="29">
        <v>1</v>
      </c>
      <c r="Y47" s="29">
        <v>1</v>
      </c>
      <c r="Z47" s="29">
        <v>1</v>
      </c>
      <c r="AA47" s="62">
        <v>1</v>
      </c>
      <c r="AB47" s="28" t="s">
        <v>81</v>
      </c>
      <c r="AC47" s="6"/>
      <c r="AD47" s="46"/>
      <c r="AE47" s="61"/>
      <c r="AF47" s="28"/>
      <c r="AG47" s="59">
        <v>208.92</v>
      </c>
      <c r="AH47" s="46"/>
      <c r="AI47" s="177">
        <v>85.08</v>
      </c>
      <c r="AJ47" s="28"/>
      <c r="AK47" s="6"/>
      <c r="AL47" s="2"/>
      <c r="AM47" s="28">
        <v>1</v>
      </c>
      <c r="AN47" s="28">
        <v>1</v>
      </c>
      <c r="AO47" s="28">
        <v>1.3</v>
      </c>
      <c r="AP47" s="28">
        <v>1</v>
      </c>
      <c r="AQ47" s="30">
        <v>1</v>
      </c>
      <c r="AR47" s="17"/>
      <c r="AS47" s="30">
        <f t="shared" si="11"/>
        <v>0</v>
      </c>
      <c r="AT47" s="30">
        <f t="shared" si="12"/>
        <v>0</v>
      </c>
      <c r="AU47" s="30">
        <f t="shared" si="13"/>
        <v>334.27199999999999</v>
      </c>
      <c r="AV47" s="30">
        <f t="shared" si="14"/>
        <v>127.62</v>
      </c>
      <c r="AW47" s="30">
        <f t="shared" si="15"/>
        <v>0</v>
      </c>
      <c r="AX47" s="17"/>
      <c r="AY47" s="30">
        <f t="shared" si="16"/>
        <v>461.892</v>
      </c>
      <c r="AZ47" s="8"/>
      <c r="BA47" s="52">
        <v>1</v>
      </c>
      <c r="BB47" s="117">
        <v>9</v>
      </c>
      <c r="BC47" s="14">
        <v>31</v>
      </c>
      <c r="BD47" s="13">
        <v>1.2</v>
      </c>
      <c r="BE47" s="13">
        <v>1.0580645161290323</v>
      </c>
      <c r="BF47" s="13">
        <v>1</v>
      </c>
      <c r="BG47" s="13">
        <v>1.1000000000000001</v>
      </c>
      <c r="BH47" s="13">
        <v>1</v>
      </c>
      <c r="BI47" s="42">
        <v>0</v>
      </c>
      <c r="BJ47" s="14">
        <v>0</v>
      </c>
      <c r="BK47" s="13">
        <v>1</v>
      </c>
      <c r="BL47" s="13">
        <v>1</v>
      </c>
      <c r="BM47" s="13">
        <v>1</v>
      </c>
      <c r="BN47" s="13">
        <v>1</v>
      </c>
      <c r="BO47" s="43">
        <v>1</v>
      </c>
      <c r="BP47" s="34"/>
      <c r="BQ47" s="30">
        <v>1</v>
      </c>
      <c r="BR47" s="18"/>
      <c r="BS47" s="112">
        <f t="shared" si="17"/>
        <v>461.892</v>
      </c>
      <c r="BT47" s="58">
        <f t="shared" si="18"/>
        <v>461.892</v>
      </c>
      <c r="BU47" s="58">
        <f t="shared" si="19"/>
        <v>0</v>
      </c>
      <c r="BV47" s="113">
        <f t="shared" si="20"/>
        <v>0</v>
      </c>
      <c r="BW47" s="4" t="s">
        <v>146</v>
      </c>
      <c r="BX47" s="45"/>
      <c r="BY47" s="45"/>
      <c r="BZ47" s="45"/>
      <c r="CA47" s="45"/>
    </row>
    <row r="48" spans="1:79" s="3" customFormat="1" ht="21">
      <c r="A48" s="29">
        <v>53</v>
      </c>
      <c r="B48" s="50"/>
      <c r="C48" s="170" t="s">
        <v>82</v>
      </c>
      <c r="D48" s="170" t="s">
        <v>118</v>
      </c>
      <c r="E48" s="29">
        <v>693.1078</v>
      </c>
      <c r="F48" s="60"/>
      <c r="G48" s="184" t="s">
        <v>27</v>
      </c>
      <c r="H48" s="179" t="s">
        <v>27</v>
      </c>
      <c r="I48" s="171">
        <f t="shared" si="10"/>
        <v>693.1078</v>
      </c>
      <c r="J48" s="29">
        <v>1</v>
      </c>
      <c r="K48" s="64">
        <v>0</v>
      </c>
      <c r="L48" s="64">
        <v>0</v>
      </c>
      <c r="M48" s="64">
        <v>0</v>
      </c>
      <c r="N48" s="64">
        <v>0</v>
      </c>
      <c r="O48" s="65">
        <v>0</v>
      </c>
      <c r="P48" s="65">
        <v>0</v>
      </c>
      <c r="Q48" s="65">
        <v>0</v>
      </c>
      <c r="R48" s="65">
        <v>0</v>
      </c>
      <c r="S48" s="65">
        <v>44</v>
      </c>
      <c r="T48" s="65">
        <v>0</v>
      </c>
      <c r="U48" s="65">
        <v>0</v>
      </c>
      <c r="V48" s="66">
        <v>0</v>
      </c>
      <c r="W48" s="29">
        <v>1</v>
      </c>
      <c r="X48" s="29">
        <v>1</v>
      </c>
      <c r="Y48" s="29">
        <v>1</v>
      </c>
      <c r="Z48" s="29">
        <v>1</v>
      </c>
      <c r="AA48" s="62">
        <v>1</v>
      </c>
      <c r="AB48" s="28" t="s">
        <v>81</v>
      </c>
      <c r="AC48" s="6"/>
      <c r="AD48" s="46"/>
      <c r="AE48" s="61"/>
      <c r="AF48" s="28"/>
      <c r="AG48" s="59">
        <v>199.22</v>
      </c>
      <c r="AH48" s="46"/>
      <c r="AI48" s="177">
        <v>117.55</v>
      </c>
      <c r="AJ48" s="28"/>
      <c r="AK48" s="6"/>
      <c r="AL48" s="2"/>
      <c r="AM48" s="28">
        <v>1</v>
      </c>
      <c r="AN48" s="28">
        <v>1</v>
      </c>
      <c r="AO48" s="28">
        <v>1.3</v>
      </c>
      <c r="AP48" s="28">
        <v>1</v>
      </c>
      <c r="AQ48" s="30">
        <v>1</v>
      </c>
      <c r="AR48" s="17"/>
      <c r="AS48" s="30">
        <f t="shared" si="11"/>
        <v>0</v>
      </c>
      <c r="AT48" s="30">
        <f t="shared" si="12"/>
        <v>0</v>
      </c>
      <c r="AU48" s="30">
        <f t="shared" si="13"/>
        <v>318.75200000000001</v>
      </c>
      <c r="AV48" s="30">
        <f t="shared" si="14"/>
        <v>176.32499999999999</v>
      </c>
      <c r="AW48" s="30">
        <f t="shared" si="15"/>
        <v>0</v>
      </c>
      <c r="AX48" s="17"/>
      <c r="AY48" s="30">
        <f t="shared" si="16"/>
        <v>495.077</v>
      </c>
      <c r="AZ48" s="8"/>
      <c r="BA48" s="52">
        <v>1.4</v>
      </c>
      <c r="BB48" s="117">
        <v>9</v>
      </c>
      <c r="BC48" s="14">
        <v>31</v>
      </c>
      <c r="BD48" s="13">
        <v>1.2</v>
      </c>
      <c r="BE48" s="13">
        <v>1.0580645161290323</v>
      </c>
      <c r="BF48" s="13">
        <v>1</v>
      </c>
      <c r="BG48" s="13">
        <v>1.1000000000000001</v>
      </c>
      <c r="BH48" s="13">
        <v>1</v>
      </c>
      <c r="BI48" s="42">
        <v>0</v>
      </c>
      <c r="BJ48" s="14">
        <v>0</v>
      </c>
      <c r="BK48" s="13">
        <v>1</v>
      </c>
      <c r="BL48" s="13">
        <v>1</v>
      </c>
      <c r="BM48" s="13">
        <v>1</v>
      </c>
      <c r="BN48" s="13">
        <v>1</v>
      </c>
      <c r="BO48" s="43">
        <v>1</v>
      </c>
      <c r="BP48" s="34"/>
      <c r="BQ48" s="30">
        <v>1</v>
      </c>
      <c r="BR48" s="18"/>
      <c r="BS48" s="112">
        <f t="shared" si="17"/>
        <v>693.1078</v>
      </c>
      <c r="BT48" s="58">
        <f t="shared" si="18"/>
        <v>495.077</v>
      </c>
      <c r="BU48" s="58">
        <f t="shared" si="19"/>
        <v>198.03079999999994</v>
      </c>
      <c r="BV48" s="113">
        <f t="shared" si="20"/>
        <v>0.28571428571428564</v>
      </c>
      <c r="BW48" s="4" t="s">
        <v>146</v>
      </c>
      <c r="BX48" s="45"/>
      <c r="BY48" s="45"/>
      <c r="BZ48" s="45"/>
      <c r="CA48" s="45"/>
    </row>
    <row r="49" spans="1:79" s="3" customFormat="1" ht="21">
      <c r="A49" s="29">
        <v>57</v>
      </c>
      <c r="B49" s="50"/>
      <c r="C49" s="170" t="s">
        <v>221</v>
      </c>
      <c r="D49" s="170" t="s">
        <v>222</v>
      </c>
      <c r="E49" s="29">
        <v>420.85599999999999</v>
      </c>
      <c r="F49" s="60"/>
      <c r="G49" s="184" t="s">
        <v>39</v>
      </c>
      <c r="H49" s="179" t="s">
        <v>39</v>
      </c>
      <c r="I49" s="171">
        <f t="shared" si="10"/>
        <v>420.85599999999999</v>
      </c>
      <c r="J49" s="29">
        <v>1</v>
      </c>
      <c r="K49" s="64">
        <v>0</v>
      </c>
      <c r="L49" s="64">
        <v>0</v>
      </c>
      <c r="M49" s="64">
        <v>0</v>
      </c>
      <c r="N49" s="64">
        <v>0</v>
      </c>
      <c r="O49" s="65">
        <v>0</v>
      </c>
      <c r="P49" s="65">
        <v>0</v>
      </c>
      <c r="Q49" s="65">
        <v>0</v>
      </c>
      <c r="R49" s="65">
        <v>0</v>
      </c>
      <c r="S49" s="65">
        <v>44</v>
      </c>
      <c r="T49" s="65">
        <v>0</v>
      </c>
      <c r="U49" s="65">
        <v>0</v>
      </c>
      <c r="V49" s="66">
        <v>0</v>
      </c>
      <c r="W49" s="29">
        <v>1</v>
      </c>
      <c r="X49" s="29">
        <v>1</v>
      </c>
      <c r="Y49" s="29">
        <v>1</v>
      </c>
      <c r="Z49" s="29">
        <v>1</v>
      </c>
      <c r="AA49" s="62">
        <v>1</v>
      </c>
      <c r="AB49" s="28" t="s">
        <v>81</v>
      </c>
      <c r="AC49" s="6"/>
      <c r="AD49" s="46"/>
      <c r="AE49" s="61"/>
      <c r="AF49" s="28"/>
      <c r="AG49" s="59">
        <v>174.76</v>
      </c>
      <c r="AH49" s="46"/>
      <c r="AI49" s="177">
        <v>94.16</v>
      </c>
      <c r="AJ49" s="28" t="s">
        <v>81</v>
      </c>
      <c r="AK49" s="6">
        <v>0</v>
      </c>
      <c r="AL49" s="2"/>
      <c r="AM49" s="28">
        <v>1</v>
      </c>
      <c r="AN49" s="28">
        <v>1</v>
      </c>
      <c r="AO49" s="28">
        <v>1.3</v>
      </c>
      <c r="AP49" s="28">
        <v>1</v>
      </c>
      <c r="AQ49" s="30">
        <v>1</v>
      </c>
      <c r="AR49" s="17"/>
      <c r="AS49" s="30">
        <f t="shared" si="11"/>
        <v>0</v>
      </c>
      <c r="AT49" s="30">
        <f t="shared" si="12"/>
        <v>0</v>
      </c>
      <c r="AU49" s="30">
        <f t="shared" si="13"/>
        <v>279.61599999999999</v>
      </c>
      <c r="AV49" s="30">
        <f t="shared" si="14"/>
        <v>141.24</v>
      </c>
      <c r="AW49" s="30">
        <f t="shared" si="15"/>
        <v>0</v>
      </c>
      <c r="AX49" s="17"/>
      <c r="AY49" s="30">
        <f t="shared" si="16"/>
        <v>420.85599999999999</v>
      </c>
      <c r="AZ49" s="8"/>
      <c r="BA49" s="52">
        <v>1</v>
      </c>
      <c r="BB49" s="117">
        <v>9</v>
      </c>
      <c r="BC49" s="14">
        <v>31</v>
      </c>
      <c r="BD49" s="13">
        <v>1.2</v>
      </c>
      <c r="BE49" s="13">
        <v>1.0580645161290323</v>
      </c>
      <c r="BF49" s="13">
        <v>1</v>
      </c>
      <c r="BG49" s="13">
        <v>1.1000000000000001</v>
      </c>
      <c r="BH49" s="13">
        <v>1</v>
      </c>
      <c r="BI49" s="42">
        <v>0</v>
      </c>
      <c r="BJ49" s="14">
        <v>0</v>
      </c>
      <c r="BK49" s="13">
        <v>1</v>
      </c>
      <c r="BL49" s="13">
        <v>1</v>
      </c>
      <c r="BM49" s="13">
        <v>1</v>
      </c>
      <c r="BN49" s="13">
        <v>1</v>
      </c>
      <c r="BO49" s="43">
        <v>1</v>
      </c>
      <c r="BP49" s="34"/>
      <c r="BQ49" s="30">
        <v>1</v>
      </c>
      <c r="BR49" s="18"/>
      <c r="BS49" s="112">
        <f t="shared" si="17"/>
        <v>420.85599999999999</v>
      </c>
      <c r="BT49" s="58">
        <f t="shared" si="18"/>
        <v>420.85599999999999</v>
      </c>
      <c r="BU49" s="58">
        <f t="shared" si="19"/>
        <v>0</v>
      </c>
      <c r="BV49" s="113">
        <f t="shared" si="20"/>
        <v>0</v>
      </c>
      <c r="BW49" s="4" t="s">
        <v>146</v>
      </c>
      <c r="BX49" s="45"/>
      <c r="BY49" s="45"/>
      <c r="BZ49" s="45"/>
      <c r="CA49" s="45"/>
    </row>
    <row r="50" spans="1:79" s="3" customFormat="1" ht="21">
      <c r="A50" s="29">
        <v>58</v>
      </c>
      <c r="B50" s="50"/>
      <c r="C50" s="174" t="s">
        <v>129</v>
      </c>
      <c r="D50" s="170" t="s">
        <v>120</v>
      </c>
      <c r="E50" s="29">
        <v>674.19900000000007</v>
      </c>
      <c r="F50" s="60"/>
      <c r="G50" s="184" t="s">
        <v>144</v>
      </c>
      <c r="H50" s="181" t="s">
        <v>154</v>
      </c>
      <c r="I50" s="171">
        <f t="shared" si="10"/>
        <v>674.19900000000007</v>
      </c>
      <c r="J50" s="29">
        <v>1</v>
      </c>
      <c r="K50" s="64">
        <v>0</v>
      </c>
      <c r="L50" s="64">
        <v>0</v>
      </c>
      <c r="M50" s="64">
        <v>0</v>
      </c>
      <c r="N50" s="64">
        <v>0</v>
      </c>
      <c r="O50" s="65">
        <v>0</v>
      </c>
      <c r="P50" s="65">
        <v>0</v>
      </c>
      <c r="Q50" s="65">
        <v>0</v>
      </c>
      <c r="R50" s="65">
        <v>0</v>
      </c>
      <c r="S50" s="65">
        <v>44</v>
      </c>
      <c r="T50" s="65">
        <v>0</v>
      </c>
      <c r="U50" s="65">
        <v>0</v>
      </c>
      <c r="V50" s="66">
        <v>0</v>
      </c>
      <c r="W50" s="29">
        <v>1</v>
      </c>
      <c r="X50" s="29">
        <v>1</v>
      </c>
      <c r="Y50" s="29">
        <v>1</v>
      </c>
      <c r="Z50" s="29">
        <v>1</v>
      </c>
      <c r="AA50" s="62">
        <v>1</v>
      </c>
      <c r="AB50" s="28" t="s">
        <v>81</v>
      </c>
      <c r="AC50" s="6"/>
      <c r="AD50" s="46"/>
      <c r="AE50" s="61">
        <v>265.99</v>
      </c>
      <c r="AF50" s="28"/>
      <c r="AG50" s="59">
        <v>129.86000000000001</v>
      </c>
      <c r="AH50" s="46"/>
      <c r="AI50" s="62"/>
      <c r="AJ50" s="28" t="s">
        <v>81</v>
      </c>
      <c r="AK50" s="6">
        <v>0</v>
      </c>
      <c r="AL50" s="2"/>
      <c r="AM50" s="28">
        <v>1</v>
      </c>
      <c r="AN50" s="28">
        <v>1.8</v>
      </c>
      <c r="AO50" s="28">
        <v>1</v>
      </c>
      <c r="AP50" s="28">
        <v>1</v>
      </c>
      <c r="AQ50" s="30">
        <v>1</v>
      </c>
      <c r="AR50" s="17"/>
      <c r="AS50" s="30">
        <f>AC50*AM50</f>
        <v>0</v>
      </c>
      <c r="AT50" s="30">
        <f t="shared" si="12"/>
        <v>505.38100000000003</v>
      </c>
      <c r="AU50" s="30">
        <f t="shared" si="13"/>
        <v>168.81800000000001</v>
      </c>
      <c r="AV50" s="30">
        <f t="shared" si="14"/>
        <v>0</v>
      </c>
      <c r="AW50" s="30">
        <f t="shared" si="15"/>
        <v>0</v>
      </c>
      <c r="AX50" s="17"/>
      <c r="AY50" s="30">
        <f t="shared" si="16"/>
        <v>674.19900000000007</v>
      </c>
      <c r="AZ50" s="8"/>
      <c r="BA50" s="52">
        <v>1</v>
      </c>
      <c r="BB50" s="117">
        <v>9</v>
      </c>
      <c r="BC50" s="14">
        <v>31</v>
      </c>
      <c r="BD50" s="13">
        <v>1.2</v>
      </c>
      <c r="BE50" s="13">
        <v>1.0580645161290323</v>
      </c>
      <c r="BF50" s="13">
        <v>1</v>
      </c>
      <c r="BG50" s="13">
        <v>1.1000000000000001</v>
      </c>
      <c r="BH50" s="13">
        <v>1</v>
      </c>
      <c r="BI50" s="42">
        <v>0</v>
      </c>
      <c r="BJ50" s="14">
        <v>0</v>
      </c>
      <c r="BK50" s="13">
        <v>1</v>
      </c>
      <c r="BL50" s="13">
        <v>1</v>
      </c>
      <c r="BM50" s="13">
        <v>1</v>
      </c>
      <c r="BN50" s="13">
        <v>1</v>
      </c>
      <c r="BO50" s="43">
        <v>1</v>
      </c>
      <c r="BP50" s="34"/>
      <c r="BQ50" s="30">
        <v>1</v>
      </c>
      <c r="BR50" s="18"/>
      <c r="BS50" s="112">
        <f t="shared" si="17"/>
        <v>674.19900000000007</v>
      </c>
      <c r="BT50" s="58">
        <f t="shared" si="18"/>
        <v>674.19900000000007</v>
      </c>
      <c r="BU50" s="58">
        <f t="shared" si="19"/>
        <v>0</v>
      </c>
      <c r="BV50" s="113">
        <f t="shared" si="20"/>
        <v>0</v>
      </c>
      <c r="BW50" s="4" t="s">
        <v>146</v>
      </c>
      <c r="BX50" s="45"/>
      <c r="BY50" s="45"/>
      <c r="BZ50" s="45"/>
      <c r="CA50" s="45"/>
    </row>
    <row r="51" spans="1:79" s="3" customFormat="1" ht="21">
      <c r="A51" s="29">
        <v>59</v>
      </c>
      <c r="B51" s="50"/>
      <c r="C51" s="174" t="s">
        <v>140</v>
      </c>
      <c r="D51" s="170" t="s">
        <v>114</v>
      </c>
      <c r="E51" s="29">
        <v>1381.125</v>
      </c>
      <c r="F51" s="60"/>
      <c r="G51" s="186" t="s">
        <v>24</v>
      </c>
      <c r="H51" s="181" t="s">
        <v>24</v>
      </c>
      <c r="I51" s="171">
        <f t="shared" si="10"/>
        <v>1381.125</v>
      </c>
      <c r="J51" s="29">
        <v>1</v>
      </c>
      <c r="K51" s="64">
        <v>0</v>
      </c>
      <c r="L51" s="64">
        <v>0</v>
      </c>
      <c r="M51" s="64">
        <v>0</v>
      </c>
      <c r="N51" s="64">
        <v>0</v>
      </c>
      <c r="O51" s="65">
        <v>0</v>
      </c>
      <c r="P51" s="65">
        <v>0</v>
      </c>
      <c r="Q51" s="65">
        <v>0</v>
      </c>
      <c r="R51" s="65">
        <v>0</v>
      </c>
      <c r="S51" s="65">
        <v>44</v>
      </c>
      <c r="T51" s="65">
        <v>0</v>
      </c>
      <c r="U51" s="65">
        <v>0</v>
      </c>
      <c r="V51" s="66">
        <v>0</v>
      </c>
      <c r="W51" s="29">
        <v>1</v>
      </c>
      <c r="X51" s="29">
        <v>1</v>
      </c>
      <c r="Y51" s="29">
        <v>1</v>
      </c>
      <c r="Z51" s="29">
        <v>1</v>
      </c>
      <c r="AA51" s="62">
        <v>1</v>
      </c>
      <c r="AB51" s="28" t="s">
        <v>81</v>
      </c>
      <c r="AC51" s="6">
        <v>398.67</v>
      </c>
      <c r="AD51" s="46"/>
      <c r="AE51" s="61">
        <v>249.52</v>
      </c>
      <c r="AF51" s="28"/>
      <c r="AG51" s="59">
        <v>122.77</v>
      </c>
      <c r="AH51" s="46"/>
      <c r="AI51" s="62"/>
      <c r="AJ51" s="28" t="s">
        <v>81</v>
      </c>
      <c r="AK51" s="6">
        <v>0</v>
      </c>
      <c r="AL51" s="2"/>
      <c r="AM51" s="28">
        <v>2</v>
      </c>
      <c r="AN51" s="28">
        <v>1.6</v>
      </c>
      <c r="AO51" s="28">
        <v>1</v>
      </c>
      <c r="AP51" s="28">
        <v>1</v>
      </c>
      <c r="AQ51" s="30">
        <v>1</v>
      </c>
      <c r="AR51" s="17"/>
      <c r="AS51" s="30">
        <f>AC51*AM51</f>
        <v>797.34</v>
      </c>
      <c r="AT51" s="30">
        <f t="shared" si="12"/>
        <v>424.18400000000003</v>
      </c>
      <c r="AU51" s="30">
        <f t="shared" si="13"/>
        <v>159.601</v>
      </c>
      <c r="AV51" s="30">
        <f t="shared" si="14"/>
        <v>0</v>
      </c>
      <c r="AW51" s="30">
        <f t="shared" si="15"/>
        <v>0</v>
      </c>
      <c r="AX51" s="17"/>
      <c r="AY51" s="30">
        <f t="shared" si="16"/>
        <v>1381.125</v>
      </c>
      <c r="AZ51" s="8"/>
      <c r="BA51" s="52">
        <v>1</v>
      </c>
      <c r="BB51" s="117">
        <v>9</v>
      </c>
      <c r="BC51" s="14">
        <v>31</v>
      </c>
      <c r="BD51" s="13">
        <v>1.2</v>
      </c>
      <c r="BE51" s="13">
        <v>1.0580645161290323</v>
      </c>
      <c r="BF51" s="13">
        <v>1</v>
      </c>
      <c r="BG51" s="13">
        <v>1.1000000000000001</v>
      </c>
      <c r="BH51" s="13">
        <v>1</v>
      </c>
      <c r="BI51" s="42">
        <v>0</v>
      </c>
      <c r="BJ51" s="14">
        <v>0</v>
      </c>
      <c r="BK51" s="13">
        <v>1</v>
      </c>
      <c r="BL51" s="13">
        <v>1</v>
      </c>
      <c r="BM51" s="13">
        <v>1</v>
      </c>
      <c r="BN51" s="13">
        <v>1</v>
      </c>
      <c r="BO51" s="43">
        <v>1</v>
      </c>
      <c r="BP51" s="34"/>
      <c r="BQ51" s="30">
        <v>1</v>
      </c>
      <c r="BR51" s="18"/>
      <c r="BS51" s="112">
        <f t="shared" si="17"/>
        <v>1381.125</v>
      </c>
      <c r="BT51" s="58">
        <f t="shared" si="18"/>
        <v>1381.125</v>
      </c>
      <c r="BU51" s="58">
        <f t="shared" si="19"/>
        <v>0</v>
      </c>
      <c r="BV51" s="113">
        <f t="shared" si="20"/>
        <v>0</v>
      </c>
      <c r="BW51" s="4" t="s">
        <v>146</v>
      </c>
      <c r="BX51" s="45"/>
      <c r="BY51" s="45"/>
      <c r="BZ51" s="45"/>
      <c r="CA51" s="45"/>
    </row>
    <row r="52" spans="1:79" s="3" customFormat="1" ht="21">
      <c r="A52" s="29">
        <v>60</v>
      </c>
      <c r="B52" s="50"/>
      <c r="C52" s="174" t="s">
        <v>187</v>
      </c>
      <c r="D52" s="170" t="s">
        <v>188</v>
      </c>
      <c r="E52" s="29">
        <v>508.89400000000001</v>
      </c>
      <c r="F52" s="60"/>
      <c r="G52" s="186" t="s">
        <v>25</v>
      </c>
      <c r="H52" s="181" t="s">
        <v>25</v>
      </c>
      <c r="I52" s="171">
        <f t="shared" si="10"/>
        <v>508.89400000000001</v>
      </c>
      <c r="J52" s="29">
        <v>1</v>
      </c>
      <c r="K52" s="64">
        <v>0</v>
      </c>
      <c r="L52" s="64">
        <v>0</v>
      </c>
      <c r="M52" s="64">
        <v>0</v>
      </c>
      <c r="N52" s="64">
        <v>0</v>
      </c>
      <c r="O52" s="65">
        <v>0</v>
      </c>
      <c r="P52" s="65">
        <v>0</v>
      </c>
      <c r="Q52" s="65">
        <v>0</v>
      </c>
      <c r="R52" s="65">
        <v>0</v>
      </c>
      <c r="S52" s="65">
        <v>44</v>
      </c>
      <c r="T52" s="65">
        <v>0</v>
      </c>
      <c r="U52" s="65">
        <v>0</v>
      </c>
      <c r="V52" s="66">
        <v>0</v>
      </c>
      <c r="W52" s="29">
        <v>1</v>
      </c>
      <c r="X52" s="29">
        <v>1</v>
      </c>
      <c r="Y52" s="29">
        <v>1</v>
      </c>
      <c r="Z52" s="29">
        <v>1</v>
      </c>
      <c r="AA52" s="62">
        <v>1</v>
      </c>
      <c r="AB52" s="28" t="s">
        <v>81</v>
      </c>
      <c r="AC52" s="6"/>
      <c r="AD52" s="46"/>
      <c r="AE52" s="61">
        <v>241.66</v>
      </c>
      <c r="AF52" s="28"/>
      <c r="AG52" s="59">
        <v>75.44</v>
      </c>
      <c r="AH52" s="46"/>
      <c r="AI52" s="62"/>
      <c r="AJ52" s="28" t="s">
        <v>81</v>
      </c>
      <c r="AK52" s="6">
        <v>0</v>
      </c>
      <c r="AL52" s="2"/>
      <c r="AM52" s="28">
        <v>1</v>
      </c>
      <c r="AN52" s="28">
        <v>1.6</v>
      </c>
      <c r="AO52" s="28">
        <v>1</v>
      </c>
      <c r="AP52" s="28">
        <v>1</v>
      </c>
      <c r="AQ52" s="30">
        <v>1</v>
      </c>
      <c r="AR52" s="17"/>
      <c r="AS52" s="30">
        <f t="shared" si="11"/>
        <v>0</v>
      </c>
      <c r="AT52" s="30">
        <f t="shared" si="12"/>
        <v>410.822</v>
      </c>
      <c r="AU52" s="30">
        <f t="shared" si="13"/>
        <v>98.072000000000003</v>
      </c>
      <c r="AV52" s="30">
        <f t="shared" si="14"/>
        <v>0</v>
      </c>
      <c r="AW52" s="30">
        <f t="shared" si="15"/>
        <v>0</v>
      </c>
      <c r="AX52" s="17"/>
      <c r="AY52" s="30">
        <f t="shared" si="16"/>
        <v>508.89400000000001</v>
      </c>
      <c r="AZ52" s="8"/>
      <c r="BA52" s="52">
        <v>1</v>
      </c>
      <c r="BB52" s="117">
        <v>9</v>
      </c>
      <c r="BC52" s="14">
        <v>31</v>
      </c>
      <c r="BD52" s="13">
        <v>1.2</v>
      </c>
      <c r="BE52" s="13">
        <v>1.0580645161290323</v>
      </c>
      <c r="BF52" s="13">
        <v>1</v>
      </c>
      <c r="BG52" s="13">
        <v>1.1000000000000001</v>
      </c>
      <c r="BH52" s="13">
        <v>1</v>
      </c>
      <c r="BI52" s="42">
        <v>0</v>
      </c>
      <c r="BJ52" s="14">
        <v>0</v>
      </c>
      <c r="BK52" s="13">
        <v>1</v>
      </c>
      <c r="BL52" s="13">
        <v>1</v>
      </c>
      <c r="BM52" s="13">
        <v>1</v>
      </c>
      <c r="BN52" s="13">
        <v>1</v>
      </c>
      <c r="BO52" s="43">
        <v>1</v>
      </c>
      <c r="BP52" s="34"/>
      <c r="BQ52" s="30">
        <v>1</v>
      </c>
      <c r="BR52" s="18"/>
      <c r="BS52" s="112">
        <f t="shared" si="17"/>
        <v>508.89400000000001</v>
      </c>
      <c r="BT52" s="58">
        <f t="shared" si="18"/>
        <v>508.89400000000001</v>
      </c>
      <c r="BU52" s="58">
        <f t="shared" si="19"/>
        <v>0</v>
      </c>
      <c r="BV52" s="113">
        <f t="shared" si="20"/>
        <v>0</v>
      </c>
      <c r="BW52" s="4" t="s">
        <v>146</v>
      </c>
      <c r="BX52" s="45"/>
      <c r="BY52" s="45"/>
      <c r="BZ52" s="45"/>
      <c r="CA52" s="45"/>
    </row>
    <row r="53" spans="1:79" s="3" customFormat="1" ht="21">
      <c r="A53" s="29">
        <v>61</v>
      </c>
      <c r="B53" s="50"/>
      <c r="C53" s="174" t="s">
        <v>190</v>
      </c>
      <c r="D53" s="170" t="s">
        <v>106</v>
      </c>
      <c r="E53" s="29">
        <v>307.39800000000002</v>
      </c>
      <c r="F53" s="60"/>
      <c r="G53" s="186" t="s">
        <v>179</v>
      </c>
      <c r="H53" s="181" t="s">
        <v>179</v>
      </c>
      <c r="I53" s="171">
        <f t="shared" si="10"/>
        <v>307.39800000000002</v>
      </c>
      <c r="J53" s="29">
        <v>1</v>
      </c>
      <c r="K53" s="64">
        <v>0</v>
      </c>
      <c r="L53" s="64">
        <v>0</v>
      </c>
      <c r="M53" s="64">
        <v>0</v>
      </c>
      <c r="N53" s="64">
        <v>0</v>
      </c>
      <c r="O53" s="65">
        <v>0</v>
      </c>
      <c r="P53" s="65">
        <v>0</v>
      </c>
      <c r="Q53" s="65">
        <v>0</v>
      </c>
      <c r="R53" s="65">
        <v>0</v>
      </c>
      <c r="S53" s="65">
        <v>44</v>
      </c>
      <c r="T53" s="65">
        <v>0</v>
      </c>
      <c r="U53" s="65">
        <v>0</v>
      </c>
      <c r="V53" s="66">
        <v>0</v>
      </c>
      <c r="W53" s="29">
        <v>1</v>
      </c>
      <c r="X53" s="29">
        <v>1</v>
      </c>
      <c r="Y53" s="29">
        <v>1</v>
      </c>
      <c r="Z53" s="29">
        <v>1</v>
      </c>
      <c r="AA53" s="62">
        <v>1</v>
      </c>
      <c r="AB53" s="28" t="s">
        <v>81</v>
      </c>
      <c r="AC53" s="59"/>
      <c r="AD53" s="46"/>
      <c r="AE53" s="61">
        <v>219.57</v>
      </c>
      <c r="AF53" s="28"/>
      <c r="AG53" s="59"/>
      <c r="AH53" s="46"/>
      <c r="AI53" s="62"/>
      <c r="AJ53" s="28" t="s">
        <v>81</v>
      </c>
      <c r="AK53" s="6">
        <v>0</v>
      </c>
      <c r="AL53" s="2"/>
      <c r="AM53" s="28">
        <v>1</v>
      </c>
      <c r="AN53" s="28">
        <v>1.3</v>
      </c>
      <c r="AO53" s="28">
        <v>1</v>
      </c>
      <c r="AP53" s="28">
        <v>1</v>
      </c>
      <c r="AQ53" s="30">
        <v>1</v>
      </c>
      <c r="AR53" s="17"/>
      <c r="AS53" s="30">
        <f t="shared" si="11"/>
        <v>0</v>
      </c>
      <c r="AT53" s="30">
        <f t="shared" si="12"/>
        <v>307.39800000000002</v>
      </c>
      <c r="AU53" s="30">
        <f t="shared" si="13"/>
        <v>0</v>
      </c>
      <c r="AV53" s="30">
        <f t="shared" si="14"/>
        <v>0</v>
      </c>
      <c r="AW53" s="30">
        <f t="shared" si="15"/>
        <v>0</v>
      </c>
      <c r="AX53" s="17"/>
      <c r="AY53" s="30">
        <f t="shared" si="16"/>
        <v>307.39800000000002</v>
      </c>
      <c r="AZ53" s="8"/>
      <c r="BA53" s="52">
        <v>1</v>
      </c>
      <c r="BB53" s="117">
        <v>9</v>
      </c>
      <c r="BC53" s="14">
        <v>31</v>
      </c>
      <c r="BD53" s="13">
        <v>1.2</v>
      </c>
      <c r="BE53" s="13">
        <v>1.0580645161290323</v>
      </c>
      <c r="BF53" s="13">
        <v>1</v>
      </c>
      <c r="BG53" s="13">
        <v>1.1000000000000001</v>
      </c>
      <c r="BH53" s="13">
        <v>1</v>
      </c>
      <c r="BI53" s="42">
        <v>0</v>
      </c>
      <c r="BJ53" s="14">
        <v>0</v>
      </c>
      <c r="BK53" s="13">
        <v>1</v>
      </c>
      <c r="BL53" s="13">
        <v>1</v>
      </c>
      <c r="BM53" s="13">
        <v>1</v>
      </c>
      <c r="BN53" s="13">
        <v>1</v>
      </c>
      <c r="BO53" s="43">
        <v>1</v>
      </c>
      <c r="BP53" s="34"/>
      <c r="BQ53" s="30">
        <v>1</v>
      </c>
      <c r="BR53" s="18"/>
      <c r="BS53" s="112">
        <f t="shared" si="17"/>
        <v>307.39800000000002</v>
      </c>
      <c r="BT53" s="58">
        <f t="shared" si="18"/>
        <v>307.39800000000002</v>
      </c>
      <c r="BU53" s="58">
        <f t="shared" si="19"/>
        <v>0</v>
      </c>
      <c r="BV53" s="113">
        <f t="shared" si="20"/>
        <v>0</v>
      </c>
      <c r="BW53" s="4" t="s">
        <v>146</v>
      </c>
      <c r="BX53" s="45"/>
      <c r="BY53" s="45"/>
      <c r="BZ53" s="45"/>
      <c r="CA53" s="45"/>
    </row>
    <row r="54" spans="1:79" s="3" customFormat="1" ht="21">
      <c r="A54" s="29">
        <v>62</v>
      </c>
      <c r="B54" s="50"/>
      <c r="C54" s="174" t="s">
        <v>185</v>
      </c>
      <c r="D54" s="170" t="s">
        <v>186</v>
      </c>
      <c r="E54" s="29">
        <v>369.11099999999999</v>
      </c>
      <c r="F54" s="60"/>
      <c r="G54" s="186" t="s">
        <v>31</v>
      </c>
      <c r="H54" s="181" t="s">
        <v>31</v>
      </c>
      <c r="I54" s="171">
        <f t="shared" si="10"/>
        <v>369.11099999999999</v>
      </c>
      <c r="J54" s="29">
        <v>1</v>
      </c>
      <c r="K54" s="64">
        <v>0</v>
      </c>
      <c r="L54" s="64">
        <v>0</v>
      </c>
      <c r="M54" s="64">
        <v>0</v>
      </c>
      <c r="N54" s="64">
        <v>0</v>
      </c>
      <c r="O54" s="65">
        <v>0</v>
      </c>
      <c r="P54" s="65">
        <v>0</v>
      </c>
      <c r="Q54" s="65">
        <v>0</v>
      </c>
      <c r="R54" s="65">
        <v>0</v>
      </c>
      <c r="S54" s="65">
        <v>44</v>
      </c>
      <c r="T54" s="65">
        <v>0</v>
      </c>
      <c r="U54" s="65">
        <v>0</v>
      </c>
      <c r="V54" s="66">
        <v>0</v>
      </c>
      <c r="W54" s="29">
        <v>1</v>
      </c>
      <c r="X54" s="29">
        <v>1</v>
      </c>
      <c r="Y54" s="29">
        <v>1</v>
      </c>
      <c r="Z54" s="29">
        <v>1</v>
      </c>
      <c r="AA54" s="62">
        <v>1</v>
      </c>
      <c r="AB54" s="28" t="s">
        <v>81</v>
      </c>
      <c r="AC54" s="59"/>
      <c r="AD54" s="46"/>
      <c r="AE54" s="61">
        <v>200.22</v>
      </c>
      <c r="AF54" s="28"/>
      <c r="AG54" s="59">
        <v>68.31</v>
      </c>
      <c r="AH54" s="46"/>
      <c r="AI54" s="62">
        <v>0</v>
      </c>
      <c r="AJ54" s="28" t="s">
        <v>81</v>
      </c>
      <c r="AK54" s="6">
        <v>0</v>
      </c>
      <c r="AL54" s="2"/>
      <c r="AM54" s="28">
        <v>1</v>
      </c>
      <c r="AN54" s="28">
        <v>1.3</v>
      </c>
      <c r="AO54" s="28">
        <v>1</v>
      </c>
      <c r="AP54" s="28">
        <v>1</v>
      </c>
      <c r="AQ54" s="30">
        <v>1</v>
      </c>
      <c r="AR54" s="17"/>
      <c r="AS54" s="30">
        <f t="shared" si="11"/>
        <v>0</v>
      </c>
      <c r="AT54" s="30">
        <f t="shared" si="12"/>
        <v>280.30799999999999</v>
      </c>
      <c r="AU54" s="30">
        <f t="shared" si="13"/>
        <v>88.802999999999997</v>
      </c>
      <c r="AV54" s="30">
        <f t="shared" si="14"/>
        <v>0</v>
      </c>
      <c r="AW54" s="30">
        <f t="shared" si="15"/>
        <v>0</v>
      </c>
      <c r="AX54" s="17"/>
      <c r="AY54" s="30">
        <f t="shared" si="16"/>
        <v>369.11099999999999</v>
      </c>
      <c r="AZ54" s="8"/>
      <c r="BA54" s="52">
        <v>1</v>
      </c>
      <c r="BB54" s="117">
        <v>9</v>
      </c>
      <c r="BC54" s="14">
        <v>31</v>
      </c>
      <c r="BD54" s="13">
        <v>1.2</v>
      </c>
      <c r="BE54" s="13">
        <v>1.0580645161290323</v>
      </c>
      <c r="BF54" s="13">
        <v>1</v>
      </c>
      <c r="BG54" s="13">
        <v>1.1000000000000001</v>
      </c>
      <c r="BH54" s="13">
        <v>1</v>
      </c>
      <c r="BI54" s="42">
        <v>0</v>
      </c>
      <c r="BJ54" s="14">
        <v>0</v>
      </c>
      <c r="BK54" s="13">
        <v>1</v>
      </c>
      <c r="BL54" s="13">
        <v>1</v>
      </c>
      <c r="BM54" s="13">
        <v>1</v>
      </c>
      <c r="BN54" s="13">
        <v>1</v>
      </c>
      <c r="BO54" s="43">
        <v>1</v>
      </c>
      <c r="BP54" s="34"/>
      <c r="BQ54" s="30">
        <v>1</v>
      </c>
      <c r="BR54" s="18"/>
      <c r="BS54" s="112">
        <f t="shared" si="17"/>
        <v>369.11099999999999</v>
      </c>
      <c r="BT54" s="58">
        <f t="shared" si="18"/>
        <v>369.11099999999999</v>
      </c>
      <c r="BU54" s="58">
        <f t="shared" si="19"/>
        <v>0</v>
      </c>
      <c r="BV54" s="113">
        <f t="shared" si="20"/>
        <v>0</v>
      </c>
      <c r="BW54" s="4" t="s">
        <v>146</v>
      </c>
      <c r="BX54" s="45"/>
      <c r="BY54" s="45"/>
      <c r="BZ54" s="45"/>
      <c r="CA54" s="45"/>
    </row>
    <row r="55" spans="1:79" s="3" customFormat="1" ht="21">
      <c r="A55" s="29">
        <v>63</v>
      </c>
      <c r="B55" s="50"/>
      <c r="C55" s="174" t="s">
        <v>189</v>
      </c>
      <c r="D55" s="170" t="s">
        <v>93</v>
      </c>
      <c r="E55" s="29">
        <v>361.50400000000002</v>
      </c>
      <c r="F55" s="60"/>
      <c r="G55" s="186" t="s">
        <v>136</v>
      </c>
      <c r="H55" s="181" t="s">
        <v>136</v>
      </c>
      <c r="I55" s="171">
        <f t="shared" si="10"/>
        <v>361.50400000000002</v>
      </c>
      <c r="J55" s="29">
        <v>1</v>
      </c>
      <c r="K55" s="64">
        <v>0</v>
      </c>
      <c r="L55" s="64">
        <v>0</v>
      </c>
      <c r="M55" s="64">
        <v>0</v>
      </c>
      <c r="N55" s="64" t="s">
        <v>156</v>
      </c>
      <c r="O55" s="65">
        <v>0</v>
      </c>
      <c r="P55" s="65">
        <v>0</v>
      </c>
      <c r="Q55" s="65">
        <v>0</v>
      </c>
      <c r="R55" s="65">
        <v>0</v>
      </c>
      <c r="S55" s="65">
        <v>44</v>
      </c>
      <c r="T55" s="65">
        <v>0</v>
      </c>
      <c r="U55" s="65">
        <v>0</v>
      </c>
      <c r="V55" s="66">
        <v>0</v>
      </c>
      <c r="W55" s="29">
        <v>1</v>
      </c>
      <c r="X55" s="29">
        <v>1</v>
      </c>
      <c r="Y55" s="29">
        <v>1</v>
      </c>
      <c r="Z55" s="29">
        <v>1</v>
      </c>
      <c r="AA55" s="62">
        <v>1</v>
      </c>
      <c r="AB55" s="28" t="s">
        <v>81</v>
      </c>
      <c r="AC55" s="59"/>
      <c r="AD55" s="46"/>
      <c r="AE55" s="61">
        <v>171.34</v>
      </c>
      <c r="AF55" s="28"/>
      <c r="AG55" s="59">
        <v>93.56</v>
      </c>
      <c r="AH55" s="46"/>
      <c r="AI55" s="62">
        <v>0</v>
      </c>
      <c r="AJ55" s="28" t="s">
        <v>81</v>
      </c>
      <c r="AK55" s="6">
        <v>0</v>
      </c>
      <c r="AL55" s="2"/>
      <c r="AM55" s="28">
        <v>1</v>
      </c>
      <c r="AN55" s="28">
        <v>1.3</v>
      </c>
      <c r="AO55" s="28">
        <v>1</v>
      </c>
      <c r="AP55" s="28">
        <v>1</v>
      </c>
      <c r="AQ55" s="30">
        <v>1</v>
      </c>
      <c r="AR55" s="17"/>
      <c r="AS55" s="30">
        <f t="shared" si="11"/>
        <v>0</v>
      </c>
      <c r="AT55" s="30">
        <f t="shared" si="12"/>
        <v>239.87600000000003</v>
      </c>
      <c r="AU55" s="30">
        <f t="shared" si="13"/>
        <v>121.628</v>
      </c>
      <c r="AV55" s="30">
        <f t="shared" si="14"/>
        <v>0</v>
      </c>
      <c r="AW55" s="30">
        <f t="shared" si="15"/>
        <v>0</v>
      </c>
      <c r="AX55" s="17"/>
      <c r="AY55" s="30">
        <f t="shared" si="16"/>
        <v>361.50400000000002</v>
      </c>
      <c r="AZ55" s="8"/>
      <c r="BA55" s="52">
        <v>1</v>
      </c>
      <c r="BB55" s="117">
        <v>9</v>
      </c>
      <c r="BC55" s="14">
        <v>31</v>
      </c>
      <c r="BD55" s="13">
        <v>1.2</v>
      </c>
      <c r="BE55" s="13">
        <v>1.0580645161290323</v>
      </c>
      <c r="BF55" s="13">
        <v>1</v>
      </c>
      <c r="BG55" s="13">
        <v>1.1000000000000001</v>
      </c>
      <c r="BH55" s="13">
        <v>1</v>
      </c>
      <c r="BI55" s="42">
        <v>0</v>
      </c>
      <c r="BJ55" s="14">
        <v>0</v>
      </c>
      <c r="BK55" s="13">
        <v>1</v>
      </c>
      <c r="BL55" s="13">
        <v>1</v>
      </c>
      <c r="BM55" s="13">
        <v>1</v>
      </c>
      <c r="BN55" s="13">
        <v>1</v>
      </c>
      <c r="BO55" s="43">
        <v>1</v>
      </c>
      <c r="BP55" s="34"/>
      <c r="BQ55" s="30">
        <v>1</v>
      </c>
      <c r="BR55" s="18"/>
      <c r="BS55" s="112">
        <f t="shared" si="17"/>
        <v>361.50400000000002</v>
      </c>
      <c r="BT55" s="58">
        <f t="shared" si="18"/>
        <v>361.50400000000002</v>
      </c>
      <c r="BU55" s="58">
        <f t="shared" si="19"/>
        <v>0</v>
      </c>
      <c r="BV55" s="113">
        <f t="shared" si="20"/>
        <v>0</v>
      </c>
      <c r="BW55" s="4" t="s">
        <v>146</v>
      </c>
      <c r="BX55" s="45"/>
      <c r="BY55" s="45"/>
      <c r="BZ55" s="45"/>
      <c r="CA55" s="45"/>
    </row>
    <row r="56" spans="1:79" s="3" customFormat="1" ht="21">
      <c r="A56" s="29">
        <v>64</v>
      </c>
      <c r="B56" s="50"/>
      <c r="C56" s="174" t="s">
        <v>191</v>
      </c>
      <c r="D56" s="170" t="s">
        <v>192</v>
      </c>
      <c r="E56" s="29">
        <v>317.79200000000003</v>
      </c>
      <c r="F56" s="60"/>
      <c r="G56" s="186" t="s">
        <v>61</v>
      </c>
      <c r="H56" s="181" t="s">
        <v>61</v>
      </c>
      <c r="I56" s="171">
        <f t="shared" si="10"/>
        <v>317.79200000000003</v>
      </c>
      <c r="J56" s="29">
        <v>1</v>
      </c>
      <c r="K56" s="64">
        <v>0</v>
      </c>
      <c r="L56" s="64">
        <v>0</v>
      </c>
      <c r="M56" s="64">
        <v>0</v>
      </c>
      <c r="N56" s="64">
        <v>0</v>
      </c>
      <c r="O56" s="65">
        <v>0</v>
      </c>
      <c r="P56" s="65">
        <v>0</v>
      </c>
      <c r="Q56" s="65">
        <v>0</v>
      </c>
      <c r="R56" s="65">
        <v>0</v>
      </c>
      <c r="S56" s="65">
        <v>44</v>
      </c>
      <c r="T56" s="65">
        <v>0</v>
      </c>
      <c r="U56" s="65">
        <v>0</v>
      </c>
      <c r="V56" s="66">
        <v>0</v>
      </c>
      <c r="W56" s="29">
        <v>1</v>
      </c>
      <c r="X56" s="29">
        <v>1</v>
      </c>
      <c r="Y56" s="29">
        <v>1</v>
      </c>
      <c r="Z56" s="29">
        <v>1</v>
      </c>
      <c r="AA56" s="62">
        <v>1</v>
      </c>
      <c r="AB56" s="28" t="s">
        <v>81</v>
      </c>
      <c r="AC56" s="59"/>
      <c r="AD56" s="46"/>
      <c r="AE56" s="61">
        <v>159.84</v>
      </c>
      <c r="AF56" s="28"/>
      <c r="AG56" s="59">
        <v>72.319999999999993</v>
      </c>
      <c r="AH56" s="46"/>
      <c r="AI56" s="62">
        <v>0</v>
      </c>
      <c r="AJ56" s="28" t="s">
        <v>81</v>
      </c>
      <c r="AK56" s="6">
        <v>0</v>
      </c>
      <c r="AL56" s="2"/>
      <c r="AM56" s="28">
        <v>1</v>
      </c>
      <c r="AN56" s="28">
        <v>1.3</v>
      </c>
      <c r="AO56" s="28">
        <v>1</v>
      </c>
      <c r="AP56" s="28">
        <v>1</v>
      </c>
      <c r="AQ56" s="30">
        <v>1</v>
      </c>
      <c r="AR56" s="17"/>
      <c r="AS56" s="30">
        <f t="shared" si="11"/>
        <v>0</v>
      </c>
      <c r="AT56" s="30">
        <f t="shared" si="12"/>
        <v>223.77600000000001</v>
      </c>
      <c r="AU56" s="30">
        <f t="shared" si="13"/>
        <v>94.015999999999991</v>
      </c>
      <c r="AV56" s="30">
        <f t="shared" si="14"/>
        <v>0</v>
      </c>
      <c r="AW56" s="30">
        <f t="shared" si="15"/>
        <v>0</v>
      </c>
      <c r="AX56" s="17"/>
      <c r="AY56" s="30">
        <f t="shared" si="16"/>
        <v>317.79200000000003</v>
      </c>
      <c r="AZ56" s="8"/>
      <c r="BA56" s="52">
        <v>1</v>
      </c>
      <c r="BB56" s="117">
        <v>9</v>
      </c>
      <c r="BC56" s="14">
        <v>31</v>
      </c>
      <c r="BD56" s="13">
        <v>1.2</v>
      </c>
      <c r="BE56" s="13">
        <v>1.0580645161290323</v>
      </c>
      <c r="BF56" s="13">
        <v>1</v>
      </c>
      <c r="BG56" s="13">
        <v>1.1000000000000001</v>
      </c>
      <c r="BH56" s="13">
        <v>1</v>
      </c>
      <c r="BI56" s="42">
        <v>0</v>
      </c>
      <c r="BJ56" s="14">
        <v>0</v>
      </c>
      <c r="BK56" s="13">
        <v>1</v>
      </c>
      <c r="BL56" s="13">
        <v>1</v>
      </c>
      <c r="BM56" s="13">
        <v>1</v>
      </c>
      <c r="BN56" s="13">
        <v>1</v>
      </c>
      <c r="BO56" s="43">
        <v>1</v>
      </c>
      <c r="BP56" s="34"/>
      <c r="BQ56" s="30">
        <v>1</v>
      </c>
      <c r="BR56" s="18"/>
      <c r="BS56" s="112">
        <f t="shared" si="17"/>
        <v>317.79200000000003</v>
      </c>
      <c r="BT56" s="58">
        <f t="shared" si="18"/>
        <v>317.79200000000003</v>
      </c>
      <c r="BU56" s="58">
        <f t="shared" si="19"/>
        <v>0</v>
      </c>
      <c r="BV56" s="113">
        <f t="shared" si="20"/>
        <v>0</v>
      </c>
      <c r="BW56" s="4" t="s">
        <v>146</v>
      </c>
      <c r="BX56" s="45"/>
      <c r="BY56" s="45"/>
      <c r="BZ56" s="45"/>
      <c r="CA56" s="45"/>
    </row>
    <row r="57" spans="1:79" s="3" customFormat="1" ht="21">
      <c r="A57" s="29">
        <v>65</v>
      </c>
      <c r="B57" s="50"/>
      <c r="C57" s="56" t="s">
        <v>90</v>
      </c>
      <c r="D57" s="50" t="s">
        <v>107</v>
      </c>
      <c r="E57" s="29">
        <v>954.37799999999993</v>
      </c>
      <c r="F57" s="60"/>
      <c r="G57" s="187" t="s">
        <v>34</v>
      </c>
      <c r="H57" s="182" t="s">
        <v>34</v>
      </c>
      <c r="I57" s="171">
        <f t="shared" si="10"/>
        <v>954.37799999999993</v>
      </c>
      <c r="J57" s="29">
        <v>1</v>
      </c>
      <c r="K57" s="64">
        <v>0</v>
      </c>
      <c r="L57" s="64">
        <v>0</v>
      </c>
      <c r="M57" s="64">
        <v>0</v>
      </c>
      <c r="N57" s="64">
        <v>0</v>
      </c>
      <c r="O57" s="65">
        <v>0</v>
      </c>
      <c r="P57" s="65">
        <v>0</v>
      </c>
      <c r="Q57" s="65">
        <v>0</v>
      </c>
      <c r="R57" s="65">
        <v>0</v>
      </c>
      <c r="S57" s="65">
        <v>44</v>
      </c>
      <c r="T57" s="65">
        <v>0</v>
      </c>
      <c r="U57" s="65">
        <v>0</v>
      </c>
      <c r="V57" s="66">
        <v>0</v>
      </c>
      <c r="W57" s="29">
        <v>1</v>
      </c>
      <c r="X57" s="29">
        <v>1</v>
      </c>
      <c r="Y57" s="29">
        <v>1</v>
      </c>
      <c r="Z57" s="29">
        <v>1</v>
      </c>
      <c r="AA57" s="62">
        <v>1</v>
      </c>
      <c r="AB57" s="28" t="s">
        <v>81</v>
      </c>
      <c r="AC57" s="59"/>
      <c r="AD57" s="46"/>
      <c r="AE57" s="62">
        <v>357.04</v>
      </c>
      <c r="AF57" s="28"/>
      <c r="AG57" s="59">
        <v>157.38</v>
      </c>
      <c r="AH57" s="46"/>
      <c r="AI57" s="62">
        <v>0</v>
      </c>
      <c r="AJ57" s="28" t="s">
        <v>81</v>
      </c>
      <c r="AK57" s="6">
        <v>0</v>
      </c>
      <c r="AL57" s="2"/>
      <c r="AM57" s="28">
        <v>1</v>
      </c>
      <c r="AN57" s="28">
        <v>2</v>
      </c>
      <c r="AO57" s="28">
        <v>1</v>
      </c>
      <c r="AP57" s="28">
        <v>1</v>
      </c>
      <c r="AQ57" s="30">
        <v>1</v>
      </c>
      <c r="AR57" s="17"/>
      <c r="AS57" s="30">
        <f t="shared" si="11"/>
        <v>0</v>
      </c>
      <c r="AT57" s="30">
        <f t="shared" si="12"/>
        <v>749.78399999999999</v>
      </c>
      <c r="AU57" s="30">
        <f t="shared" si="13"/>
        <v>204.59399999999999</v>
      </c>
      <c r="AV57" s="30">
        <f t="shared" si="14"/>
        <v>0</v>
      </c>
      <c r="AW57" s="30">
        <f t="shared" si="15"/>
        <v>0</v>
      </c>
      <c r="AX57" s="17"/>
      <c r="AY57" s="30">
        <f t="shared" si="16"/>
        <v>954.37799999999993</v>
      </c>
      <c r="AZ57" s="8"/>
      <c r="BA57" s="52">
        <v>1</v>
      </c>
      <c r="BB57" s="117">
        <v>9</v>
      </c>
      <c r="BC57" s="14">
        <v>31</v>
      </c>
      <c r="BD57" s="13">
        <v>1.2</v>
      </c>
      <c r="BE57" s="13">
        <v>1.0580645161290323</v>
      </c>
      <c r="BF57" s="13">
        <v>1</v>
      </c>
      <c r="BG57" s="13">
        <v>1.1000000000000001</v>
      </c>
      <c r="BH57" s="13">
        <v>1</v>
      </c>
      <c r="BI57" s="42">
        <v>0</v>
      </c>
      <c r="BJ57" s="14">
        <v>0</v>
      </c>
      <c r="BK57" s="13">
        <v>1</v>
      </c>
      <c r="BL57" s="13">
        <v>1</v>
      </c>
      <c r="BM57" s="13">
        <v>1</v>
      </c>
      <c r="BN57" s="13">
        <v>1</v>
      </c>
      <c r="BO57" s="43">
        <v>1</v>
      </c>
      <c r="BP57" s="34"/>
      <c r="BQ57" s="30">
        <v>1</v>
      </c>
      <c r="BR57" s="18"/>
      <c r="BS57" s="112">
        <f t="shared" si="17"/>
        <v>954.37799999999993</v>
      </c>
      <c r="BT57" s="58">
        <f t="shared" si="18"/>
        <v>954.37799999999993</v>
      </c>
      <c r="BU57" s="58">
        <f t="shared" si="19"/>
        <v>0</v>
      </c>
      <c r="BV57" s="113">
        <f t="shared" si="20"/>
        <v>0</v>
      </c>
      <c r="BW57" s="4" t="s">
        <v>146</v>
      </c>
      <c r="BX57" s="45"/>
      <c r="BY57" s="45"/>
      <c r="BZ57" s="45"/>
      <c r="CA57" s="45"/>
    </row>
    <row r="58" spans="1:79" s="3" customFormat="1" ht="21">
      <c r="A58" s="29">
        <v>66</v>
      </c>
      <c r="B58" s="50"/>
      <c r="C58" s="56" t="s">
        <v>134</v>
      </c>
      <c r="D58" s="50" t="s">
        <v>110</v>
      </c>
      <c r="E58" s="29">
        <v>791.50700000000006</v>
      </c>
      <c r="F58" s="60"/>
      <c r="G58" s="187" t="s">
        <v>36</v>
      </c>
      <c r="H58" s="182" t="s">
        <v>36</v>
      </c>
      <c r="I58" s="171">
        <f t="shared" si="10"/>
        <v>791.50700000000006</v>
      </c>
      <c r="J58" s="29">
        <v>1</v>
      </c>
      <c r="K58" s="64">
        <v>0</v>
      </c>
      <c r="L58" s="64">
        <v>0</v>
      </c>
      <c r="M58" s="64">
        <v>0</v>
      </c>
      <c r="N58" s="64">
        <v>0</v>
      </c>
      <c r="O58" s="65">
        <v>0</v>
      </c>
      <c r="P58" s="65">
        <v>0</v>
      </c>
      <c r="Q58" s="65">
        <v>0</v>
      </c>
      <c r="R58" s="65">
        <v>0</v>
      </c>
      <c r="S58" s="65">
        <v>44</v>
      </c>
      <c r="T58" s="65">
        <v>0</v>
      </c>
      <c r="U58" s="65">
        <v>0</v>
      </c>
      <c r="V58" s="66">
        <v>0</v>
      </c>
      <c r="W58" s="29">
        <v>1</v>
      </c>
      <c r="X58" s="29">
        <v>1</v>
      </c>
      <c r="Y58" s="29">
        <v>1</v>
      </c>
      <c r="Z58" s="29">
        <v>1</v>
      </c>
      <c r="AA58" s="62">
        <v>1</v>
      </c>
      <c r="AB58" s="28" t="s">
        <v>81</v>
      </c>
      <c r="AC58" s="59"/>
      <c r="AD58" s="46"/>
      <c r="AE58" s="62">
        <v>262.73</v>
      </c>
      <c r="AF58" s="28"/>
      <c r="AG58" s="59">
        <v>182.7</v>
      </c>
      <c r="AH58" s="46"/>
      <c r="AI58" s="62">
        <v>0</v>
      </c>
      <c r="AJ58" s="28" t="s">
        <v>81</v>
      </c>
      <c r="AK58" s="6">
        <v>0</v>
      </c>
      <c r="AL58" s="2"/>
      <c r="AM58" s="28">
        <v>1</v>
      </c>
      <c r="AN58" s="28">
        <v>1.8</v>
      </c>
      <c r="AO58" s="28">
        <v>1.3</v>
      </c>
      <c r="AP58" s="28">
        <v>1</v>
      </c>
      <c r="AQ58" s="30">
        <v>1</v>
      </c>
      <c r="AR58" s="17"/>
      <c r="AS58" s="30">
        <f t="shared" si="11"/>
        <v>0</v>
      </c>
      <c r="AT58" s="30">
        <f t="shared" si="12"/>
        <v>499.18700000000007</v>
      </c>
      <c r="AU58" s="30">
        <f t="shared" si="13"/>
        <v>292.32</v>
      </c>
      <c r="AV58" s="30">
        <f t="shared" si="14"/>
        <v>0</v>
      </c>
      <c r="AW58" s="30">
        <f t="shared" si="15"/>
        <v>0</v>
      </c>
      <c r="AX58" s="17"/>
      <c r="AY58" s="30">
        <f t="shared" si="16"/>
        <v>791.50700000000006</v>
      </c>
      <c r="AZ58" s="8"/>
      <c r="BA58" s="52">
        <v>1</v>
      </c>
      <c r="BB58" s="117">
        <v>9</v>
      </c>
      <c r="BC58" s="14">
        <v>31</v>
      </c>
      <c r="BD58" s="13">
        <v>1.2</v>
      </c>
      <c r="BE58" s="13">
        <v>1.0580645161290323</v>
      </c>
      <c r="BF58" s="13">
        <v>1</v>
      </c>
      <c r="BG58" s="13">
        <v>1.1000000000000001</v>
      </c>
      <c r="BH58" s="13">
        <v>1</v>
      </c>
      <c r="BI58" s="42">
        <v>0</v>
      </c>
      <c r="BJ58" s="14">
        <v>0</v>
      </c>
      <c r="BK58" s="13">
        <v>1</v>
      </c>
      <c r="BL58" s="13">
        <v>1</v>
      </c>
      <c r="BM58" s="13">
        <v>1</v>
      </c>
      <c r="BN58" s="13">
        <v>1</v>
      </c>
      <c r="BO58" s="43">
        <v>1</v>
      </c>
      <c r="BP58" s="34"/>
      <c r="BQ58" s="30">
        <v>1</v>
      </c>
      <c r="BR58" s="18"/>
      <c r="BS58" s="112">
        <f t="shared" si="17"/>
        <v>791.50700000000006</v>
      </c>
      <c r="BT58" s="58">
        <f t="shared" si="18"/>
        <v>791.50700000000006</v>
      </c>
      <c r="BU58" s="58">
        <f t="shared" si="19"/>
        <v>0</v>
      </c>
      <c r="BV58" s="113">
        <f t="shared" si="20"/>
        <v>0</v>
      </c>
      <c r="BW58" s="4" t="s">
        <v>146</v>
      </c>
      <c r="BX58" s="45"/>
      <c r="BY58" s="45"/>
      <c r="BZ58" s="45"/>
      <c r="CA58" s="45"/>
    </row>
    <row r="59" spans="1:79" s="3" customFormat="1" ht="21">
      <c r="A59" s="29">
        <v>67</v>
      </c>
      <c r="B59" s="50"/>
      <c r="C59" s="56" t="s">
        <v>169</v>
      </c>
      <c r="D59" s="50" t="s">
        <v>170</v>
      </c>
      <c r="E59" s="29">
        <v>512.89400000000001</v>
      </c>
      <c r="F59" s="60"/>
      <c r="G59" s="187" t="s">
        <v>26</v>
      </c>
      <c r="H59" s="182" t="s">
        <v>26</v>
      </c>
      <c r="I59" s="171">
        <f t="shared" si="10"/>
        <v>512.89400000000001</v>
      </c>
      <c r="J59" s="29">
        <v>1</v>
      </c>
      <c r="K59" s="64">
        <v>0</v>
      </c>
      <c r="L59" s="64">
        <v>0</v>
      </c>
      <c r="M59" s="64">
        <v>0</v>
      </c>
      <c r="N59" s="64">
        <v>0</v>
      </c>
      <c r="O59" s="65">
        <v>0</v>
      </c>
      <c r="P59" s="65">
        <v>0</v>
      </c>
      <c r="Q59" s="65">
        <v>0</v>
      </c>
      <c r="R59" s="65">
        <v>0</v>
      </c>
      <c r="S59" s="65">
        <v>44</v>
      </c>
      <c r="T59" s="65">
        <v>0</v>
      </c>
      <c r="U59" s="65">
        <v>0</v>
      </c>
      <c r="V59" s="66">
        <v>0</v>
      </c>
      <c r="W59" s="29">
        <v>1</v>
      </c>
      <c r="X59" s="29">
        <v>1</v>
      </c>
      <c r="Y59" s="29">
        <v>1</v>
      </c>
      <c r="Z59" s="29">
        <v>1</v>
      </c>
      <c r="AA59" s="62">
        <v>1</v>
      </c>
      <c r="AB59" s="28" t="s">
        <v>81</v>
      </c>
      <c r="AC59" s="59"/>
      <c r="AD59" s="46"/>
      <c r="AE59" s="62">
        <v>228.78</v>
      </c>
      <c r="AF59" s="28"/>
      <c r="AG59" s="59">
        <v>95.36</v>
      </c>
      <c r="AH59" s="46"/>
      <c r="AI59" s="62">
        <v>0</v>
      </c>
      <c r="AJ59" s="28" t="s">
        <v>81</v>
      </c>
      <c r="AK59" s="6">
        <v>0</v>
      </c>
      <c r="AL59" s="2"/>
      <c r="AM59" s="28">
        <v>1</v>
      </c>
      <c r="AN59" s="28">
        <v>1.6</v>
      </c>
      <c r="AO59" s="28">
        <v>1</v>
      </c>
      <c r="AP59" s="28">
        <v>1</v>
      </c>
      <c r="AQ59" s="30">
        <v>1</v>
      </c>
      <c r="AR59" s="17"/>
      <c r="AS59" s="30">
        <f t="shared" si="11"/>
        <v>0</v>
      </c>
      <c r="AT59" s="30">
        <f t="shared" si="12"/>
        <v>388.92599999999999</v>
      </c>
      <c r="AU59" s="30">
        <f t="shared" si="13"/>
        <v>123.968</v>
      </c>
      <c r="AV59" s="30">
        <f t="shared" si="14"/>
        <v>0</v>
      </c>
      <c r="AW59" s="30">
        <f t="shared" si="15"/>
        <v>0</v>
      </c>
      <c r="AX59" s="17"/>
      <c r="AY59" s="30">
        <f t="shared" si="16"/>
        <v>512.89400000000001</v>
      </c>
      <c r="AZ59" s="8"/>
      <c r="BA59" s="52">
        <v>1</v>
      </c>
      <c r="BB59" s="117">
        <v>9</v>
      </c>
      <c r="BC59" s="14">
        <v>31</v>
      </c>
      <c r="BD59" s="13">
        <v>1.2</v>
      </c>
      <c r="BE59" s="13">
        <v>1.0580645161290323</v>
      </c>
      <c r="BF59" s="13">
        <v>1</v>
      </c>
      <c r="BG59" s="13">
        <v>1.1000000000000001</v>
      </c>
      <c r="BH59" s="13">
        <v>1</v>
      </c>
      <c r="BI59" s="42">
        <v>0</v>
      </c>
      <c r="BJ59" s="14">
        <v>0</v>
      </c>
      <c r="BK59" s="13">
        <v>1</v>
      </c>
      <c r="BL59" s="13">
        <v>1</v>
      </c>
      <c r="BM59" s="13">
        <v>1</v>
      </c>
      <c r="BN59" s="13">
        <v>1</v>
      </c>
      <c r="BO59" s="43">
        <v>1</v>
      </c>
      <c r="BP59" s="34"/>
      <c r="BQ59" s="30">
        <v>1</v>
      </c>
      <c r="BR59" s="18"/>
      <c r="BS59" s="112">
        <f t="shared" si="17"/>
        <v>512.89400000000001</v>
      </c>
      <c r="BT59" s="58">
        <f t="shared" si="18"/>
        <v>512.89400000000001</v>
      </c>
      <c r="BU59" s="58">
        <f t="shared" si="19"/>
        <v>0</v>
      </c>
      <c r="BV59" s="113">
        <f t="shared" si="20"/>
        <v>0</v>
      </c>
      <c r="BW59" s="4" t="s">
        <v>146</v>
      </c>
      <c r="BX59" s="45"/>
      <c r="BY59" s="45"/>
      <c r="BZ59" s="45"/>
      <c r="CA59" s="45"/>
    </row>
    <row r="60" spans="1:79" s="3" customFormat="1" ht="21">
      <c r="A60" s="29">
        <v>68</v>
      </c>
      <c r="B60" s="50"/>
      <c r="C60" s="56" t="s">
        <v>141</v>
      </c>
      <c r="D60" s="50" t="s">
        <v>139</v>
      </c>
      <c r="E60" s="29">
        <v>380.95300000000003</v>
      </c>
      <c r="F60" s="60"/>
      <c r="G60" s="187" t="s">
        <v>28</v>
      </c>
      <c r="H60" s="182" t="s">
        <v>28</v>
      </c>
      <c r="I60" s="171">
        <f t="shared" si="10"/>
        <v>380.95300000000003</v>
      </c>
      <c r="J60" s="29">
        <v>1</v>
      </c>
      <c r="K60" s="64">
        <v>0</v>
      </c>
      <c r="L60" s="64">
        <v>0</v>
      </c>
      <c r="M60" s="64">
        <v>0</v>
      </c>
      <c r="N60" s="64">
        <v>0</v>
      </c>
      <c r="O60" s="65">
        <v>0</v>
      </c>
      <c r="P60" s="65">
        <v>0</v>
      </c>
      <c r="Q60" s="65">
        <v>0</v>
      </c>
      <c r="R60" s="65">
        <v>0</v>
      </c>
      <c r="S60" s="65">
        <v>44</v>
      </c>
      <c r="T60" s="65">
        <v>0</v>
      </c>
      <c r="U60" s="65">
        <v>0</v>
      </c>
      <c r="V60" s="66">
        <v>0</v>
      </c>
      <c r="W60" s="29">
        <v>1</v>
      </c>
      <c r="X60" s="29">
        <v>1</v>
      </c>
      <c r="Y60" s="29">
        <v>1</v>
      </c>
      <c r="Z60" s="29">
        <v>1</v>
      </c>
      <c r="AA60" s="62">
        <v>1</v>
      </c>
      <c r="AB60" s="28" t="s">
        <v>81</v>
      </c>
      <c r="AC60" s="59"/>
      <c r="AD60" s="46"/>
      <c r="AE60" s="62">
        <v>224.09</v>
      </c>
      <c r="AF60" s="28"/>
      <c r="AG60" s="6"/>
      <c r="AH60" s="46"/>
      <c r="AI60" s="62">
        <v>0</v>
      </c>
      <c r="AJ60" s="28" t="s">
        <v>81</v>
      </c>
      <c r="AK60" s="6">
        <v>0</v>
      </c>
      <c r="AL60" s="2"/>
      <c r="AM60" s="28">
        <v>1</v>
      </c>
      <c r="AN60" s="28">
        <v>1.6</v>
      </c>
      <c r="AO60" s="28">
        <v>1</v>
      </c>
      <c r="AP60" s="28">
        <v>1</v>
      </c>
      <c r="AQ60" s="30">
        <v>1</v>
      </c>
      <c r="AR60" s="17"/>
      <c r="AS60" s="30">
        <f t="shared" si="11"/>
        <v>0</v>
      </c>
      <c r="AT60" s="30">
        <f t="shared" si="12"/>
        <v>380.95300000000003</v>
      </c>
      <c r="AU60" s="30">
        <f t="shared" si="13"/>
        <v>0</v>
      </c>
      <c r="AV60" s="30">
        <f t="shared" si="14"/>
        <v>0</v>
      </c>
      <c r="AW60" s="30">
        <f t="shared" si="15"/>
        <v>0</v>
      </c>
      <c r="AX60" s="17"/>
      <c r="AY60" s="30">
        <f t="shared" si="16"/>
        <v>380.95300000000003</v>
      </c>
      <c r="AZ60" s="8"/>
      <c r="BA60" s="52">
        <v>1</v>
      </c>
      <c r="BB60" s="117">
        <v>9</v>
      </c>
      <c r="BC60" s="14">
        <v>31</v>
      </c>
      <c r="BD60" s="13">
        <v>1.2</v>
      </c>
      <c r="BE60" s="13">
        <v>1.0580645161290323</v>
      </c>
      <c r="BF60" s="13">
        <v>1</v>
      </c>
      <c r="BG60" s="13">
        <v>1.1000000000000001</v>
      </c>
      <c r="BH60" s="13">
        <v>1</v>
      </c>
      <c r="BI60" s="42">
        <v>0</v>
      </c>
      <c r="BJ60" s="14">
        <v>0</v>
      </c>
      <c r="BK60" s="13">
        <v>1</v>
      </c>
      <c r="BL60" s="13">
        <v>1</v>
      </c>
      <c r="BM60" s="13">
        <v>1</v>
      </c>
      <c r="BN60" s="13">
        <v>1</v>
      </c>
      <c r="BO60" s="43">
        <v>1</v>
      </c>
      <c r="BP60" s="34"/>
      <c r="BQ60" s="30">
        <v>1</v>
      </c>
      <c r="BR60" s="18"/>
      <c r="BS60" s="112">
        <f t="shared" si="17"/>
        <v>380.95300000000003</v>
      </c>
      <c r="BT60" s="58">
        <f t="shared" si="18"/>
        <v>380.95300000000003</v>
      </c>
      <c r="BU60" s="58">
        <f t="shared" si="19"/>
        <v>0</v>
      </c>
      <c r="BV60" s="113">
        <f t="shared" si="20"/>
        <v>0</v>
      </c>
      <c r="BW60" s="4" t="s">
        <v>146</v>
      </c>
      <c r="BX60" s="45"/>
      <c r="BY60" s="45"/>
      <c r="BZ60" s="45"/>
      <c r="CA60" s="45"/>
    </row>
    <row r="61" spans="1:79" s="3" customFormat="1" ht="21">
      <c r="A61" s="29">
        <v>69</v>
      </c>
      <c r="B61" s="50"/>
      <c r="C61" s="56" t="s">
        <v>223</v>
      </c>
      <c r="D61" s="50" t="s">
        <v>224</v>
      </c>
      <c r="E61" s="29">
        <v>443.03700000000003</v>
      </c>
      <c r="F61" s="60"/>
      <c r="G61" s="187" t="s">
        <v>225</v>
      </c>
      <c r="H61" s="182" t="s">
        <v>225</v>
      </c>
      <c r="I61" s="171">
        <f t="shared" si="10"/>
        <v>443.03700000000003</v>
      </c>
      <c r="J61" s="29">
        <v>1</v>
      </c>
      <c r="K61" s="64">
        <v>0</v>
      </c>
      <c r="L61" s="64">
        <v>0</v>
      </c>
      <c r="M61" s="64">
        <v>0</v>
      </c>
      <c r="N61" s="64">
        <v>0</v>
      </c>
      <c r="O61" s="65">
        <v>0</v>
      </c>
      <c r="P61" s="65">
        <v>0</v>
      </c>
      <c r="Q61" s="65">
        <v>0</v>
      </c>
      <c r="R61" s="65">
        <v>0</v>
      </c>
      <c r="S61" s="65">
        <v>44</v>
      </c>
      <c r="T61" s="65">
        <v>0</v>
      </c>
      <c r="U61" s="65">
        <v>0</v>
      </c>
      <c r="V61" s="66">
        <v>0</v>
      </c>
      <c r="W61" s="29">
        <v>1</v>
      </c>
      <c r="X61" s="29">
        <v>1</v>
      </c>
      <c r="Y61" s="29">
        <v>1</v>
      </c>
      <c r="Z61" s="29">
        <v>1</v>
      </c>
      <c r="AA61" s="62">
        <v>1</v>
      </c>
      <c r="AB61" s="28" t="s">
        <v>81</v>
      </c>
      <c r="AC61" s="59"/>
      <c r="AD61" s="46"/>
      <c r="AE61" s="62">
        <v>219.54</v>
      </c>
      <c r="AF61" s="28"/>
      <c r="AG61" s="59">
        <v>104.37</v>
      </c>
      <c r="AH61" s="46"/>
      <c r="AI61" s="62">
        <v>0</v>
      </c>
      <c r="AJ61" s="28" t="s">
        <v>81</v>
      </c>
      <c r="AK61" s="6">
        <v>0</v>
      </c>
      <c r="AL61" s="2"/>
      <c r="AM61" s="28">
        <v>1</v>
      </c>
      <c r="AN61" s="28">
        <v>1.3</v>
      </c>
      <c r="AO61" s="28">
        <v>1</v>
      </c>
      <c r="AP61" s="28">
        <v>1</v>
      </c>
      <c r="AQ61" s="30">
        <v>1</v>
      </c>
      <c r="AR61" s="17"/>
      <c r="AS61" s="30">
        <f t="shared" si="11"/>
        <v>0</v>
      </c>
      <c r="AT61" s="30">
        <f t="shared" si="12"/>
        <v>307.35599999999999</v>
      </c>
      <c r="AU61" s="30">
        <f t="shared" si="13"/>
        <v>135.68100000000001</v>
      </c>
      <c r="AV61" s="30">
        <f t="shared" si="14"/>
        <v>0</v>
      </c>
      <c r="AW61" s="30">
        <f t="shared" si="15"/>
        <v>0</v>
      </c>
      <c r="AX61" s="17"/>
      <c r="AY61" s="30">
        <f t="shared" si="16"/>
        <v>443.03700000000003</v>
      </c>
      <c r="AZ61" s="8"/>
      <c r="BA61" s="52">
        <v>1</v>
      </c>
      <c r="BB61" s="117">
        <v>9</v>
      </c>
      <c r="BC61" s="14">
        <v>31</v>
      </c>
      <c r="BD61" s="13">
        <v>1.2</v>
      </c>
      <c r="BE61" s="13">
        <v>1.0580645161290323</v>
      </c>
      <c r="BF61" s="13">
        <v>1</v>
      </c>
      <c r="BG61" s="13">
        <v>1.1000000000000001</v>
      </c>
      <c r="BH61" s="13">
        <v>1</v>
      </c>
      <c r="BI61" s="42">
        <v>0</v>
      </c>
      <c r="BJ61" s="14">
        <v>0</v>
      </c>
      <c r="BK61" s="13">
        <v>1</v>
      </c>
      <c r="BL61" s="13">
        <v>1</v>
      </c>
      <c r="BM61" s="13">
        <v>1</v>
      </c>
      <c r="BN61" s="13">
        <v>1</v>
      </c>
      <c r="BO61" s="43">
        <v>1</v>
      </c>
      <c r="BP61" s="34"/>
      <c r="BQ61" s="30">
        <v>1</v>
      </c>
      <c r="BR61" s="18"/>
      <c r="BS61" s="112">
        <f t="shared" si="17"/>
        <v>443.03700000000003</v>
      </c>
      <c r="BT61" s="58">
        <f t="shared" si="18"/>
        <v>443.03700000000003</v>
      </c>
      <c r="BU61" s="58">
        <f t="shared" si="19"/>
        <v>0</v>
      </c>
      <c r="BV61" s="113">
        <f t="shared" si="20"/>
        <v>0</v>
      </c>
      <c r="BW61" s="4" t="s">
        <v>146</v>
      </c>
      <c r="BX61" s="45"/>
      <c r="BY61" s="45"/>
      <c r="BZ61" s="45"/>
      <c r="CA61" s="45"/>
    </row>
    <row r="62" spans="1:79" s="3" customFormat="1" ht="21">
      <c r="A62" s="29">
        <v>70</v>
      </c>
      <c r="B62" s="50"/>
      <c r="C62" s="56" t="s">
        <v>127</v>
      </c>
      <c r="D62" s="50" t="s">
        <v>110</v>
      </c>
      <c r="E62" s="29">
        <v>438.416</v>
      </c>
      <c r="F62" s="60"/>
      <c r="G62" s="187" t="s">
        <v>31</v>
      </c>
      <c r="H62" s="182" t="s">
        <v>31</v>
      </c>
      <c r="I62" s="171">
        <f t="shared" si="10"/>
        <v>438.416</v>
      </c>
      <c r="J62" s="29">
        <v>1</v>
      </c>
      <c r="K62" s="64">
        <v>0</v>
      </c>
      <c r="L62" s="64">
        <v>0</v>
      </c>
      <c r="M62" s="64">
        <v>0</v>
      </c>
      <c r="N62" s="64">
        <v>0</v>
      </c>
      <c r="O62" s="65">
        <v>0</v>
      </c>
      <c r="P62" s="65">
        <v>0</v>
      </c>
      <c r="Q62" s="65">
        <v>0</v>
      </c>
      <c r="R62" s="65">
        <v>0</v>
      </c>
      <c r="S62" s="65">
        <v>44</v>
      </c>
      <c r="T62" s="65">
        <v>0</v>
      </c>
      <c r="U62" s="65">
        <v>0</v>
      </c>
      <c r="V62" s="66">
        <v>0</v>
      </c>
      <c r="W62" s="29">
        <v>1</v>
      </c>
      <c r="X62" s="29">
        <v>1</v>
      </c>
      <c r="Y62" s="29">
        <v>1</v>
      </c>
      <c r="Z62" s="29">
        <v>1</v>
      </c>
      <c r="AA62" s="62">
        <v>1</v>
      </c>
      <c r="AB62" s="28" t="s">
        <v>81</v>
      </c>
      <c r="AC62" s="59"/>
      <c r="AD62" s="46"/>
      <c r="AE62" s="62">
        <v>213.37</v>
      </c>
      <c r="AF62" s="28"/>
      <c r="AG62" s="59">
        <v>107.46</v>
      </c>
      <c r="AH62" s="46"/>
      <c r="AI62" s="62">
        <v>0</v>
      </c>
      <c r="AJ62" s="28" t="s">
        <v>81</v>
      </c>
      <c r="AK62" s="6">
        <v>0</v>
      </c>
      <c r="AL62" s="2"/>
      <c r="AM62" s="28">
        <v>1</v>
      </c>
      <c r="AN62" s="28">
        <v>1.3</v>
      </c>
      <c r="AO62" s="28">
        <v>1</v>
      </c>
      <c r="AP62" s="28">
        <v>1</v>
      </c>
      <c r="AQ62" s="30">
        <v>1</v>
      </c>
      <c r="AR62" s="17"/>
      <c r="AS62" s="30">
        <f t="shared" si="11"/>
        <v>0</v>
      </c>
      <c r="AT62" s="30">
        <f t="shared" si="12"/>
        <v>298.71800000000002</v>
      </c>
      <c r="AU62" s="30">
        <f t="shared" si="13"/>
        <v>139.69799999999998</v>
      </c>
      <c r="AV62" s="30">
        <f t="shared" si="14"/>
        <v>0</v>
      </c>
      <c r="AW62" s="30">
        <f t="shared" si="15"/>
        <v>0</v>
      </c>
      <c r="AX62" s="17"/>
      <c r="AY62" s="30">
        <f t="shared" si="16"/>
        <v>438.416</v>
      </c>
      <c r="AZ62" s="8"/>
      <c r="BA62" s="52">
        <v>1</v>
      </c>
      <c r="BB62" s="117">
        <v>9</v>
      </c>
      <c r="BC62" s="14">
        <v>31</v>
      </c>
      <c r="BD62" s="13">
        <v>1.2</v>
      </c>
      <c r="BE62" s="13">
        <v>1.0580645161290323</v>
      </c>
      <c r="BF62" s="13">
        <v>1</v>
      </c>
      <c r="BG62" s="13">
        <v>1.1000000000000001</v>
      </c>
      <c r="BH62" s="13">
        <v>1</v>
      </c>
      <c r="BI62" s="42">
        <v>0</v>
      </c>
      <c r="BJ62" s="14">
        <v>0</v>
      </c>
      <c r="BK62" s="13">
        <v>1</v>
      </c>
      <c r="BL62" s="13">
        <v>1</v>
      </c>
      <c r="BM62" s="13">
        <v>1</v>
      </c>
      <c r="BN62" s="13">
        <v>1</v>
      </c>
      <c r="BO62" s="43">
        <v>1</v>
      </c>
      <c r="BP62" s="34"/>
      <c r="BQ62" s="30">
        <v>1</v>
      </c>
      <c r="BR62" s="18"/>
      <c r="BS62" s="112">
        <f t="shared" si="17"/>
        <v>438.416</v>
      </c>
      <c r="BT62" s="58">
        <f t="shared" si="18"/>
        <v>438.416</v>
      </c>
      <c r="BU62" s="58">
        <f t="shared" si="19"/>
        <v>0</v>
      </c>
      <c r="BV62" s="113">
        <f t="shared" si="20"/>
        <v>0</v>
      </c>
      <c r="BW62" s="4" t="s">
        <v>146</v>
      </c>
      <c r="BX62" s="45"/>
      <c r="BY62" s="45"/>
      <c r="BZ62" s="45"/>
      <c r="CA62" s="45"/>
    </row>
    <row r="63" spans="1:79" s="3" customFormat="1" ht="21">
      <c r="A63" s="29">
        <v>71</v>
      </c>
      <c r="B63" s="50"/>
      <c r="C63" s="56" t="s">
        <v>193</v>
      </c>
      <c r="D63" s="50" t="s">
        <v>118</v>
      </c>
      <c r="E63" s="29">
        <v>415.81399999999996</v>
      </c>
      <c r="F63" s="60"/>
      <c r="G63" s="187" t="s">
        <v>136</v>
      </c>
      <c r="H63" s="182" t="s">
        <v>136</v>
      </c>
      <c r="I63" s="171">
        <f t="shared" si="10"/>
        <v>415.81399999999996</v>
      </c>
      <c r="J63" s="29">
        <v>1</v>
      </c>
      <c r="K63" s="64">
        <v>0</v>
      </c>
      <c r="L63" s="64">
        <v>0</v>
      </c>
      <c r="M63" s="64">
        <v>0</v>
      </c>
      <c r="N63" s="64">
        <v>0</v>
      </c>
      <c r="O63" s="65">
        <v>0</v>
      </c>
      <c r="P63" s="65">
        <v>0</v>
      </c>
      <c r="Q63" s="65">
        <v>0</v>
      </c>
      <c r="R63" s="65">
        <v>0</v>
      </c>
      <c r="S63" s="65">
        <v>44</v>
      </c>
      <c r="T63" s="65">
        <v>0</v>
      </c>
      <c r="U63" s="65">
        <v>0</v>
      </c>
      <c r="V63" s="66">
        <v>0</v>
      </c>
      <c r="W63" s="29">
        <v>1</v>
      </c>
      <c r="X63" s="29">
        <v>1</v>
      </c>
      <c r="Y63" s="29">
        <v>1</v>
      </c>
      <c r="Z63" s="29">
        <v>1</v>
      </c>
      <c r="AA63" s="62">
        <v>1</v>
      </c>
      <c r="AB63" s="28" t="s">
        <v>81</v>
      </c>
      <c r="AC63" s="59"/>
      <c r="AD63" s="46"/>
      <c r="AE63" s="62">
        <v>213.16</v>
      </c>
      <c r="AF63" s="28"/>
      <c r="AG63" s="59">
        <v>90.3</v>
      </c>
      <c r="AH63" s="46"/>
      <c r="AI63" s="62">
        <v>0</v>
      </c>
      <c r="AJ63" s="28" t="s">
        <v>81</v>
      </c>
      <c r="AK63" s="6">
        <v>0</v>
      </c>
      <c r="AL63" s="2"/>
      <c r="AM63" s="28">
        <v>1</v>
      </c>
      <c r="AN63" s="28">
        <v>1.3</v>
      </c>
      <c r="AO63" s="28">
        <v>1</v>
      </c>
      <c r="AP63" s="28">
        <v>1</v>
      </c>
      <c r="AQ63" s="30">
        <v>1</v>
      </c>
      <c r="AR63" s="17"/>
      <c r="AS63" s="30">
        <f t="shared" si="11"/>
        <v>0</v>
      </c>
      <c r="AT63" s="30">
        <f t="shared" si="12"/>
        <v>298.42399999999998</v>
      </c>
      <c r="AU63" s="30">
        <f t="shared" si="13"/>
        <v>117.39</v>
      </c>
      <c r="AV63" s="30">
        <f t="shared" si="14"/>
        <v>0</v>
      </c>
      <c r="AW63" s="30">
        <f t="shared" si="15"/>
        <v>0</v>
      </c>
      <c r="AX63" s="17"/>
      <c r="AY63" s="30">
        <f t="shared" si="16"/>
        <v>415.81399999999996</v>
      </c>
      <c r="AZ63" s="8"/>
      <c r="BA63" s="52">
        <v>1</v>
      </c>
      <c r="BB63" s="117">
        <v>9</v>
      </c>
      <c r="BC63" s="14">
        <v>31</v>
      </c>
      <c r="BD63" s="13">
        <v>1.2</v>
      </c>
      <c r="BE63" s="13">
        <v>1.0580645161290323</v>
      </c>
      <c r="BF63" s="13">
        <v>1</v>
      </c>
      <c r="BG63" s="13">
        <v>1.1000000000000001</v>
      </c>
      <c r="BH63" s="13">
        <v>1</v>
      </c>
      <c r="BI63" s="42">
        <v>0</v>
      </c>
      <c r="BJ63" s="14">
        <v>0</v>
      </c>
      <c r="BK63" s="13">
        <v>1</v>
      </c>
      <c r="BL63" s="13">
        <v>1</v>
      </c>
      <c r="BM63" s="13">
        <v>1</v>
      </c>
      <c r="BN63" s="13">
        <v>1</v>
      </c>
      <c r="BO63" s="43">
        <v>1</v>
      </c>
      <c r="BP63" s="34"/>
      <c r="BQ63" s="30">
        <v>1</v>
      </c>
      <c r="BR63" s="18"/>
      <c r="BS63" s="112">
        <f t="shared" si="17"/>
        <v>415.81399999999996</v>
      </c>
      <c r="BT63" s="58">
        <f t="shared" si="18"/>
        <v>415.81399999999996</v>
      </c>
      <c r="BU63" s="58">
        <f t="shared" si="19"/>
        <v>0</v>
      </c>
      <c r="BV63" s="113">
        <f t="shared" si="20"/>
        <v>0</v>
      </c>
      <c r="BW63" s="4" t="s">
        <v>146</v>
      </c>
      <c r="BX63" s="45"/>
      <c r="BY63" s="45"/>
      <c r="BZ63" s="45"/>
      <c r="CA63" s="45"/>
    </row>
    <row r="64" spans="1:79" s="3" customFormat="1" ht="21">
      <c r="A64" s="29">
        <v>73</v>
      </c>
      <c r="B64" s="50"/>
      <c r="C64" s="56" t="s">
        <v>142</v>
      </c>
      <c r="D64" s="50" t="s">
        <v>143</v>
      </c>
      <c r="E64" s="29">
        <v>230.006</v>
      </c>
      <c r="F64" s="60"/>
      <c r="G64" s="187" t="s">
        <v>29</v>
      </c>
      <c r="H64" s="182" t="s">
        <v>29</v>
      </c>
      <c r="I64" s="171">
        <f t="shared" si="10"/>
        <v>230.006</v>
      </c>
      <c r="J64" s="29">
        <v>1</v>
      </c>
      <c r="K64" s="64">
        <v>0</v>
      </c>
      <c r="L64" s="64">
        <v>0</v>
      </c>
      <c r="M64" s="64">
        <v>0</v>
      </c>
      <c r="N64" s="64">
        <v>0</v>
      </c>
      <c r="O64" s="65">
        <v>0</v>
      </c>
      <c r="P64" s="65">
        <v>0</v>
      </c>
      <c r="Q64" s="65">
        <v>0</v>
      </c>
      <c r="R64" s="65">
        <v>0</v>
      </c>
      <c r="S64" s="65">
        <v>44</v>
      </c>
      <c r="T64" s="65">
        <v>0</v>
      </c>
      <c r="U64" s="65">
        <v>0</v>
      </c>
      <c r="V64" s="66">
        <v>0</v>
      </c>
      <c r="W64" s="29">
        <v>1</v>
      </c>
      <c r="X64" s="29">
        <v>1</v>
      </c>
      <c r="Y64" s="29">
        <v>1</v>
      </c>
      <c r="Z64" s="29">
        <v>1</v>
      </c>
      <c r="AA64" s="62">
        <v>1</v>
      </c>
      <c r="AB64" s="28" t="s">
        <v>81</v>
      </c>
      <c r="AC64" s="59"/>
      <c r="AD64" s="46"/>
      <c r="AE64" s="62">
        <v>164.29</v>
      </c>
      <c r="AF64" s="28"/>
      <c r="AG64" s="6"/>
      <c r="AH64" s="46"/>
      <c r="AI64" s="62">
        <v>0</v>
      </c>
      <c r="AJ64" s="28" t="s">
        <v>81</v>
      </c>
      <c r="AK64" s="6">
        <v>0</v>
      </c>
      <c r="AL64" s="2"/>
      <c r="AM64" s="28">
        <v>1</v>
      </c>
      <c r="AN64" s="28">
        <v>1.3</v>
      </c>
      <c r="AO64" s="28">
        <v>1</v>
      </c>
      <c r="AP64" s="28">
        <v>1</v>
      </c>
      <c r="AQ64" s="30">
        <v>1</v>
      </c>
      <c r="AR64" s="17"/>
      <c r="AS64" s="30">
        <f t="shared" ref="AS64:AS68" si="21">AC64*AM64</f>
        <v>0</v>
      </c>
      <c r="AT64" s="30">
        <f t="shared" ref="AT64:AT68" si="22">AE64+(AE64*(AN64-1))+(AE64*0.1)</f>
        <v>230.006</v>
      </c>
      <c r="AU64" s="30">
        <f t="shared" ref="AU64:AU68" si="23">AG64+(AG64*(AO64-1))+(AG64*0.3)</f>
        <v>0</v>
      </c>
      <c r="AV64" s="30">
        <f t="shared" ref="AV64:AV68" si="24">AI64+(AI64*(AP64-1))+(AI64*0.5)</f>
        <v>0</v>
      </c>
      <c r="AW64" s="30">
        <f t="shared" ref="AW64:AW68" si="25">AK64+(AK64*(AQ64-1))+(AK64*0.4)</f>
        <v>0</v>
      </c>
      <c r="AX64" s="17"/>
      <c r="AY64" s="30">
        <f t="shared" ref="AY64:AY68" si="26">SUM(AS64:AW64)</f>
        <v>230.006</v>
      </c>
      <c r="AZ64" s="8"/>
      <c r="BA64" s="52">
        <v>1</v>
      </c>
      <c r="BB64" s="117">
        <v>9</v>
      </c>
      <c r="BC64" s="14">
        <v>31</v>
      </c>
      <c r="BD64" s="13">
        <v>1.2</v>
      </c>
      <c r="BE64" s="13">
        <v>1.0580645161290323</v>
      </c>
      <c r="BF64" s="13">
        <v>1</v>
      </c>
      <c r="BG64" s="13">
        <v>1.1000000000000001</v>
      </c>
      <c r="BH64" s="13">
        <v>1</v>
      </c>
      <c r="BI64" s="42">
        <v>0</v>
      </c>
      <c r="BJ64" s="14">
        <v>0</v>
      </c>
      <c r="BK64" s="13">
        <v>1</v>
      </c>
      <c r="BL64" s="13">
        <v>1</v>
      </c>
      <c r="BM64" s="13">
        <v>1</v>
      </c>
      <c r="BN64" s="13">
        <v>1</v>
      </c>
      <c r="BO64" s="43">
        <v>1</v>
      </c>
      <c r="BP64" s="34"/>
      <c r="BQ64" s="30">
        <v>1</v>
      </c>
      <c r="BR64" s="18"/>
      <c r="BS64" s="112">
        <f t="shared" ref="BS64:BS68" si="27">BT64+BU64</f>
        <v>230.006</v>
      </c>
      <c r="BT64" s="58">
        <f t="shared" ref="BT64:BT68" si="28">AY64</f>
        <v>230.006</v>
      </c>
      <c r="BU64" s="58">
        <f t="shared" ref="BU64:BU68" si="29">(AY64*(BA64-1))+(AY64*(BQ64-1))</f>
        <v>0</v>
      </c>
      <c r="BV64" s="113">
        <f t="shared" ref="BV64:BV68" si="30">(BU64/BS64)</f>
        <v>0</v>
      </c>
      <c r="BW64" s="4" t="s">
        <v>146</v>
      </c>
      <c r="BX64" s="45"/>
      <c r="BY64" s="45"/>
      <c r="BZ64" s="45"/>
      <c r="CA64" s="45"/>
    </row>
    <row r="65" spans="1:79" s="3" customFormat="1" ht="21">
      <c r="A65" s="29">
        <v>74</v>
      </c>
      <c r="B65" s="50"/>
      <c r="C65" s="56" t="s">
        <v>194</v>
      </c>
      <c r="D65" s="50" t="s">
        <v>195</v>
      </c>
      <c r="E65" s="29">
        <v>540.59399999999994</v>
      </c>
      <c r="F65" s="60"/>
      <c r="G65" s="187" t="s">
        <v>28</v>
      </c>
      <c r="H65" s="182" t="s">
        <v>28</v>
      </c>
      <c r="I65" s="171">
        <f t="shared" si="10"/>
        <v>540.59399999999994</v>
      </c>
      <c r="J65" s="29">
        <v>1</v>
      </c>
      <c r="K65" s="64">
        <v>0</v>
      </c>
      <c r="L65" s="64">
        <v>0</v>
      </c>
      <c r="M65" s="64">
        <v>0</v>
      </c>
      <c r="N65" s="64">
        <v>0</v>
      </c>
      <c r="O65" s="65">
        <v>0</v>
      </c>
      <c r="P65" s="65">
        <v>0</v>
      </c>
      <c r="Q65" s="65">
        <v>0</v>
      </c>
      <c r="R65" s="65">
        <v>0</v>
      </c>
      <c r="S65" s="65">
        <v>44</v>
      </c>
      <c r="T65" s="65">
        <v>0</v>
      </c>
      <c r="U65" s="65">
        <v>0</v>
      </c>
      <c r="V65" s="66">
        <v>0</v>
      </c>
      <c r="W65" s="29">
        <v>1</v>
      </c>
      <c r="X65" s="29">
        <v>1</v>
      </c>
      <c r="Y65" s="29">
        <v>1</v>
      </c>
      <c r="Z65" s="29">
        <v>1</v>
      </c>
      <c r="AA65" s="62">
        <v>1</v>
      </c>
      <c r="AB65" s="28" t="s">
        <v>81</v>
      </c>
      <c r="AC65" s="6">
        <v>300.33</v>
      </c>
      <c r="AD65" s="46"/>
      <c r="AE65" s="61"/>
      <c r="AF65" s="28"/>
      <c r="AG65" s="6"/>
      <c r="AH65" s="46"/>
      <c r="AI65" s="62">
        <v>0</v>
      </c>
      <c r="AJ65" s="28" t="s">
        <v>81</v>
      </c>
      <c r="AK65" s="6">
        <v>0</v>
      </c>
      <c r="AL65" s="2"/>
      <c r="AM65" s="28">
        <v>1.8</v>
      </c>
      <c r="AN65" s="28">
        <v>1</v>
      </c>
      <c r="AO65" s="28">
        <v>1</v>
      </c>
      <c r="AP65" s="28">
        <v>1</v>
      </c>
      <c r="AQ65" s="30">
        <v>1</v>
      </c>
      <c r="AR65" s="17"/>
      <c r="AS65" s="30">
        <f t="shared" si="21"/>
        <v>540.59399999999994</v>
      </c>
      <c r="AT65" s="30">
        <f t="shared" si="22"/>
        <v>0</v>
      </c>
      <c r="AU65" s="30">
        <f t="shared" si="23"/>
        <v>0</v>
      </c>
      <c r="AV65" s="30">
        <f t="shared" si="24"/>
        <v>0</v>
      </c>
      <c r="AW65" s="30">
        <f t="shared" si="25"/>
        <v>0</v>
      </c>
      <c r="AX65" s="17"/>
      <c r="AY65" s="30">
        <f t="shared" si="26"/>
        <v>540.59399999999994</v>
      </c>
      <c r="AZ65" s="8"/>
      <c r="BA65" s="52">
        <v>1</v>
      </c>
      <c r="BB65" s="117">
        <v>9</v>
      </c>
      <c r="BC65" s="14">
        <v>31</v>
      </c>
      <c r="BD65" s="13">
        <v>1.2</v>
      </c>
      <c r="BE65" s="13">
        <v>1.0580645161290323</v>
      </c>
      <c r="BF65" s="13">
        <v>1</v>
      </c>
      <c r="BG65" s="13">
        <v>1.1000000000000001</v>
      </c>
      <c r="BH65" s="13">
        <v>1</v>
      </c>
      <c r="BI65" s="42">
        <v>0</v>
      </c>
      <c r="BJ65" s="14">
        <v>0</v>
      </c>
      <c r="BK65" s="13">
        <v>1</v>
      </c>
      <c r="BL65" s="13">
        <v>1</v>
      </c>
      <c r="BM65" s="13">
        <v>1</v>
      </c>
      <c r="BN65" s="13">
        <v>1</v>
      </c>
      <c r="BO65" s="43">
        <v>1</v>
      </c>
      <c r="BP65" s="34"/>
      <c r="BQ65" s="30">
        <v>1</v>
      </c>
      <c r="BR65" s="18"/>
      <c r="BS65" s="112">
        <f t="shared" si="27"/>
        <v>540.59399999999994</v>
      </c>
      <c r="BT65" s="58">
        <f t="shared" si="28"/>
        <v>540.59399999999994</v>
      </c>
      <c r="BU65" s="58">
        <f t="shared" si="29"/>
        <v>0</v>
      </c>
      <c r="BV65" s="113">
        <f t="shared" si="30"/>
        <v>0</v>
      </c>
      <c r="BW65" s="4" t="s">
        <v>146</v>
      </c>
      <c r="BX65" s="45"/>
      <c r="BY65" s="45"/>
      <c r="BZ65" s="45"/>
      <c r="CA65" s="45"/>
    </row>
    <row r="66" spans="1:79" s="3" customFormat="1" ht="21">
      <c r="A66" s="29">
        <v>75</v>
      </c>
      <c r="B66" s="50"/>
      <c r="C66" s="56" t="s">
        <v>138</v>
      </c>
      <c r="D66" s="50" t="s">
        <v>151</v>
      </c>
      <c r="E66" s="29">
        <v>488.16600000000005</v>
      </c>
      <c r="F66" s="60"/>
      <c r="G66" s="187" t="s">
        <v>24</v>
      </c>
      <c r="H66" s="182" t="s">
        <v>24</v>
      </c>
      <c r="I66" s="171">
        <f t="shared" si="10"/>
        <v>488.16600000000005</v>
      </c>
      <c r="J66" s="29">
        <v>1</v>
      </c>
      <c r="K66" s="64">
        <v>1</v>
      </c>
      <c r="L66" s="64">
        <v>1</v>
      </c>
      <c r="M66" s="64">
        <v>1</v>
      </c>
      <c r="N66" s="64">
        <v>1</v>
      </c>
      <c r="O66" s="65">
        <v>1</v>
      </c>
      <c r="P66" s="65">
        <v>1</v>
      </c>
      <c r="Q66" s="65">
        <v>1</v>
      </c>
      <c r="R66" s="65">
        <v>1</v>
      </c>
      <c r="S66" s="65">
        <v>45</v>
      </c>
      <c r="T66" s="65">
        <v>1</v>
      </c>
      <c r="U66" s="65">
        <v>1</v>
      </c>
      <c r="V66" s="66">
        <v>1</v>
      </c>
      <c r="W66" s="29">
        <v>2</v>
      </c>
      <c r="X66" s="29">
        <v>2</v>
      </c>
      <c r="Y66" s="29">
        <v>2</v>
      </c>
      <c r="Z66" s="29">
        <v>2</v>
      </c>
      <c r="AA66" s="62">
        <v>2</v>
      </c>
      <c r="AB66" s="28" t="s">
        <v>81</v>
      </c>
      <c r="AC66" s="6">
        <v>226.3</v>
      </c>
      <c r="AD66" s="46"/>
      <c r="AE66" s="61">
        <v>109.64</v>
      </c>
      <c r="AF66" s="28"/>
      <c r="AG66" s="59"/>
      <c r="AH66" s="46"/>
      <c r="AI66" s="62">
        <v>0</v>
      </c>
      <c r="AJ66" s="28" t="s">
        <v>81</v>
      </c>
      <c r="AK66" s="6">
        <v>0</v>
      </c>
      <c r="AL66" s="2"/>
      <c r="AM66" s="28">
        <v>1.6</v>
      </c>
      <c r="AN66" s="28">
        <v>1.05</v>
      </c>
      <c r="AO66" s="28">
        <v>1</v>
      </c>
      <c r="AP66" s="28">
        <v>1</v>
      </c>
      <c r="AQ66" s="30">
        <v>1</v>
      </c>
      <c r="AR66" s="17"/>
      <c r="AS66" s="30">
        <f t="shared" si="21"/>
        <v>362.08000000000004</v>
      </c>
      <c r="AT66" s="30">
        <f t="shared" si="22"/>
        <v>126.086</v>
      </c>
      <c r="AU66" s="30">
        <f t="shared" si="23"/>
        <v>0</v>
      </c>
      <c r="AV66" s="30">
        <f t="shared" si="24"/>
        <v>0</v>
      </c>
      <c r="AW66" s="30">
        <f t="shared" si="25"/>
        <v>0</v>
      </c>
      <c r="AX66" s="17"/>
      <c r="AY66" s="30">
        <f t="shared" si="26"/>
        <v>488.16600000000005</v>
      </c>
      <c r="AZ66" s="8"/>
      <c r="BA66" s="52">
        <v>1</v>
      </c>
      <c r="BB66" s="117">
        <v>9</v>
      </c>
      <c r="BC66" s="14">
        <v>31</v>
      </c>
      <c r="BD66" s="13">
        <v>1.2</v>
      </c>
      <c r="BE66" s="13">
        <v>1.0580645161290323</v>
      </c>
      <c r="BF66" s="13">
        <v>1</v>
      </c>
      <c r="BG66" s="13">
        <v>1.1000000000000001</v>
      </c>
      <c r="BH66" s="13">
        <v>1</v>
      </c>
      <c r="BI66" s="42">
        <v>0</v>
      </c>
      <c r="BJ66" s="14">
        <v>0</v>
      </c>
      <c r="BK66" s="13">
        <v>1</v>
      </c>
      <c r="BL66" s="13">
        <v>1</v>
      </c>
      <c r="BM66" s="13">
        <v>1</v>
      </c>
      <c r="BN66" s="13">
        <v>1</v>
      </c>
      <c r="BO66" s="43">
        <v>1</v>
      </c>
      <c r="BP66" s="34"/>
      <c r="BQ66" s="30">
        <v>1</v>
      </c>
      <c r="BR66" s="18"/>
      <c r="BS66" s="112">
        <f t="shared" si="27"/>
        <v>488.16600000000005</v>
      </c>
      <c r="BT66" s="58">
        <f t="shared" si="28"/>
        <v>488.16600000000005</v>
      </c>
      <c r="BU66" s="58">
        <f t="shared" si="29"/>
        <v>0</v>
      </c>
      <c r="BV66" s="113">
        <f t="shared" si="30"/>
        <v>0</v>
      </c>
      <c r="BW66" s="4" t="s">
        <v>146</v>
      </c>
      <c r="BX66" s="45"/>
      <c r="BY66" s="45"/>
      <c r="BZ66" s="45"/>
      <c r="CA66" s="45"/>
    </row>
    <row r="67" spans="1:79" s="3" customFormat="1" ht="21">
      <c r="A67" s="29">
        <v>76</v>
      </c>
      <c r="B67" s="50"/>
      <c r="C67" s="56" t="s">
        <v>199</v>
      </c>
      <c r="D67" s="50" t="s">
        <v>188</v>
      </c>
      <c r="E67" s="29">
        <v>335.63200000000006</v>
      </c>
      <c r="F67" s="60"/>
      <c r="G67" s="187" t="s">
        <v>202</v>
      </c>
      <c r="H67" s="182" t="s">
        <v>202</v>
      </c>
      <c r="I67" s="171">
        <f t="shared" si="10"/>
        <v>335.63200000000006</v>
      </c>
      <c r="J67" s="29">
        <v>1</v>
      </c>
      <c r="K67" s="64">
        <v>2</v>
      </c>
      <c r="L67" s="64">
        <v>2</v>
      </c>
      <c r="M67" s="64">
        <v>2</v>
      </c>
      <c r="N67" s="64">
        <v>2</v>
      </c>
      <c r="O67" s="65">
        <v>2</v>
      </c>
      <c r="P67" s="65">
        <v>2</v>
      </c>
      <c r="Q67" s="65">
        <v>2</v>
      </c>
      <c r="R67" s="65">
        <v>2</v>
      </c>
      <c r="S67" s="65">
        <v>46</v>
      </c>
      <c r="T67" s="65">
        <v>2</v>
      </c>
      <c r="U67" s="65">
        <v>2</v>
      </c>
      <c r="V67" s="66">
        <v>2</v>
      </c>
      <c r="W67" s="29">
        <v>3</v>
      </c>
      <c r="X67" s="29">
        <v>3</v>
      </c>
      <c r="Y67" s="29">
        <v>3</v>
      </c>
      <c r="Z67" s="29">
        <v>3</v>
      </c>
      <c r="AA67" s="62">
        <v>3</v>
      </c>
      <c r="AB67" s="28" t="s">
        <v>81</v>
      </c>
      <c r="AC67" s="6">
        <v>209.77</v>
      </c>
      <c r="AD67" s="46"/>
      <c r="AE67" s="62"/>
      <c r="AF67" s="28"/>
      <c r="AG67" s="6"/>
      <c r="AH67" s="46"/>
      <c r="AI67" s="62">
        <v>0</v>
      </c>
      <c r="AJ67" s="28" t="s">
        <v>81</v>
      </c>
      <c r="AK67" s="6">
        <v>0</v>
      </c>
      <c r="AL67" s="2"/>
      <c r="AM67" s="28">
        <v>1.6</v>
      </c>
      <c r="AN67" s="28">
        <v>1</v>
      </c>
      <c r="AO67" s="28">
        <v>1</v>
      </c>
      <c r="AP67" s="28">
        <v>1</v>
      </c>
      <c r="AQ67" s="30">
        <v>1</v>
      </c>
      <c r="AR67" s="17"/>
      <c r="AS67" s="30">
        <f t="shared" si="21"/>
        <v>335.63200000000006</v>
      </c>
      <c r="AT67" s="30">
        <f t="shared" si="22"/>
        <v>0</v>
      </c>
      <c r="AU67" s="30">
        <f t="shared" si="23"/>
        <v>0</v>
      </c>
      <c r="AV67" s="30">
        <f t="shared" si="24"/>
        <v>0</v>
      </c>
      <c r="AW67" s="30">
        <f t="shared" si="25"/>
        <v>0</v>
      </c>
      <c r="AX67" s="17"/>
      <c r="AY67" s="30">
        <f t="shared" si="26"/>
        <v>335.63200000000006</v>
      </c>
      <c r="AZ67" s="8"/>
      <c r="BA67" s="52">
        <v>1</v>
      </c>
      <c r="BB67" s="117">
        <v>9</v>
      </c>
      <c r="BC67" s="14">
        <v>31</v>
      </c>
      <c r="BD67" s="13">
        <v>1.2</v>
      </c>
      <c r="BE67" s="13">
        <v>1.0580645161290323</v>
      </c>
      <c r="BF67" s="13">
        <v>1</v>
      </c>
      <c r="BG67" s="13">
        <v>1.1000000000000001</v>
      </c>
      <c r="BH67" s="13">
        <v>1</v>
      </c>
      <c r="BI67" s="42">
        <v>0</v>
      </c>
      <c r="BJ67" s="14">
        <v>0</v>
      </c>
      <c r="BK67" s="13">
        <v>1</v>
      </c>
      <c r="BL67" s="13">
        <v>1</v>
      </c>
      <c r="BM67" s="13">
        <v>1</v>
      </c>
      <c r="BN67" s="13">
        <v>1</v>
      </c>
      <c r="BO67" s="43">
        <v>1</v>
      </c>
      <c r="BP67" s="34"/>
      <c r="BQ67" s="30">
        <v>1</v>
      </c>
      <c r="BR67" s="18"/>
      <c r="BS67" s="112">
        <f t="shared" si="27"/>
        <v>335.63200000000006</v>
      </c>
      <c r="BT67" s="58">
        <f t="shared" si="28"/>
        <v>335.63200000000006</v>
      </c>
      <c r="BU67" s="58">
        <f t="shared" si="29"/>
        <v>0</v>
      </c>
      <c r="BV67" s="113">
        <f t="shared" si="30"/>
        <v>0</v>
      </c>
      <c r="BW67" s="4" t="s">
        <v>146</v>
      </c>
      <c r="BX67" s="45"/>
      <c r="BY67" s="45"/>
      <c r="BZ67" s="45"/>
      <c r="CA67" s="45"/>
    </row>
    <row r="68" spans="1:79" s="3" customFormat="1" ht="21">
      <c r="A68" s="29">
        <v>77</v>
      </c>
      <c r="B68" s="50"/>
      <c r="C68" s="56" t="s">
        <v>196</v>
      </c>
      <c r="D68" s="50" t="s">
        <v>93</v>
      </c>
      <c r="E68" s="29">
        <v>354.10699999999997</v>
      </c>
      <c r="F68" s="60"/>
      <c r="G68" s="187" t="s">
        <v>33</v>
      </c>
      <c r="H68" s="182" t="s">
        <v>33</v>
      </c>
      <c r="I68" s="171">
        <f t="shared" si="10"/>
        <v>354.10699999999997</v>
      </c>
      <c r="J68" s="29">
        <v>1</v>
      </c>
      <c r="K68" s="64">
        <v>3</v>
      </c>
      <c r="L68" s="64">
        <v>3</v>
      </c>
      <c r="M68" s="64">
        <v>3</v>
      </c>
      <c r="N68" s="64">
        <v>3</v>
      </c>
      <c r="O68" s="65">
        <v>3</v>
      </c>
      <c r="P68" s="65">
        <v>3</v>
      </c>
      <c r="Q68" s="65">
        <v>3</v>
      </c>
      <c r="R68" s="65">
        <v>3</v>
      </c>
      <c r="S68" s="65">
        <v>47</v>
      </c>
      <c r="T68" s="65">
        <v>3</v>
      </c>
      <c r="U68" s="65">
        <v>3</v>
      </c>
      <c r="V68" s="66">
        <v>3</v>
      </c>
      <c r="W68" s="29">
        <v>4</v>
      </c>
      <c r="X68" s="29">
        <v>4</v>
      </c>
      <c r="Y68" s="29">
        <v>4</v>
      </c>
      <c r="Z68" s="29">
        <v>4</v>
      </c>
      <c r="AA68" s="62">
        <v>4</v>
      </c>
      <c r="AB68" s="28" t="s">
        <v>81</v>
      </c>
      <c r="AC68" s="6">
        <v>190.44</v>
      </c>
      <c r="AD68" s="46"/>
      <c r="AE68" s="61">
        <v>96.85</v>
      </c>
      <c r="AF68" s="28"/>
      <c r="AG68" s="59"/>
      <c r="AH68" s="46"/>
      <c r="AI68" s="62">
        <v>0</v>
      </c>
      <c r="AJ68" s="28" t="s">
        <v>81</v>
      </c>
      <c r="AK68" s="6">
        <v>0</v>
      </c>
      <c r="AL68" s="2"/>
      <c r="AM68" s="28">
        <v>1.3</v>
      </c>
      <c r="AN68" s="28">
        <v>1</v>
      </c>
      <c r="AO68" s="28">
        <v>1</v>
      </c>
      <c r="AP68" s="28">
        <v>1</v>
      </c>
      <c r="AQ68" s="30">
        <v>1</v>
      </c>
      <c r="AR68" s="17"/>
      <c r="AS68" s="30">
        <f t="shared" si="21"/>
        <v>247.572</v>
      </c>
      <c r="AT68" s="30">
        <f t="shared" si="22"/>
        <v>106.535</v>
      </c>
      <c r="AU68" s="30">
        <f t="shared" si="23"/>
        <v>0</v>
      </c>
      <c r="AV68" s="30">
        <f t="shared" si="24"/>
        <v>0</v>
      </c>
      <c r="AW68" s="30">
        <f t="shared" si="25"/>
        <v>0</v>
      </c>
      <c r="AX68" s="17"/>
      <c r="AY68" s="30">
        <f t="shared" si="26"/>
        <v>354.10699999999997</v>
      </c>
      <c r="AZ68" s="8"/>
      <c r="BA68" s="52">
        <v>1</v>
      </c>
      <c r="BB68" s="117">
        <v>9</v>
      </c>
      <c r="BC68" s="14">
        <v>31</v>
      </c>
      <c r="BD68" s="13">
        <v>1.2</v>
      </c>
      <c r="BE68" s="13">
        <v>1.0580645161290323</v>
      </c>
      <c r="BF68" s="13">
        <v>1</v>
      </c>
      <c r="BG68" s="13">
        <v>1.1000000000000001</v>
      </c>
      <c r="BH68" s="13">
        <v>1</v>
      </c>
      <c r="BI68" s="42">
        <v>0</v>
      </c>
      <c r="BJ68" s="14">
        <v>0</v>
      </c>
      <c r="BK68" s="13">
        <v>1</v>
      </c>
      <c r="BL68" s="13">
        <v>1</v>
      </c>
      <c r="BM68" s="13">
        <v>1</v>
      </c>
      <c r="BN68" s="13">
        <v>1</v>
      </c>
      <c r="BO68" s="43">
        <v>1</v>
      </c>
      <c r="BP68" s="34"/>
      <c r="BQ68" s="30">
        <v>1</v>
      </c>
      <c r="BR68" s="18"/>
      <c r="BS68" s="112">
        <f t="shared" si="27"/>
        <v>354.10699999999997</v>
      </c>
      <c r="BT68" s="58">
        <f t="shared" si="28"/>
        <v>354.10699999999997</v>
      </c>
      <c r="BU68" s="58">
        <f t="shared" si="29"/>
        <v>0</v>
      </c>
      <c r="BV68" s="113">
        <f t="shared" si="30"/>
        <v>0</v>
      </c>
      <c r="BW68" s="4" t="s">
        <v>146</v>
      </c>
      <c r="BX68" s="45"/>
      <c r="BY68" s="45"/>
      <c r="BZ68" s="45"/>
      <c r="CA68" s="45"/>
    </row>
    <row r="69" spans="1:79" s="3" customFormat="1" ht="21">
      <c r="A69" s="29">
        <v>78</v>
      </c>
      <c r="B69" s="50"/>
      <c r="C69" s="56" t="s">
        <v>226</v>
      </c>
      <c r="D69" s="50" t="s">
        <v>227</v>
      </c>
      <c r="E69" s="29">
        <v>217.56800000000001</v>
      </c>
      <c r="F69" s="60"/>
      <c r="G69" s="187" t="s">
        <v>28</v>
      </c>
      <c r="H69" s="182" t="s">
        <v>28</v>
      </c>
      <c r="I69" s="171">
        <f t="shared" si="10"/>
        <v>217.56800000000001</v>
      </c>
      <c r="J69" s="29">
        <v>1</v>
      </c>
      <c r="K69" s="64">
        <v>4</v>
      </c>
      <c r="L69" s="64">
        <v>4</v>
      </c>
      <c r="M69" s="64">
        <v>4</v>
      </c>
      <c r="N69" s="64">
        <v>4</v>
      </c>
      <c r="O69" s="65">
        <v>4</v>
      </c>
      <c r="P69" s="65">
        <v>4</v>
      </c>
      <c r="Q69" s="65">
        <v>4</v>
      </c>
      <c r="R69" s="65">
        <v>4</v>
      </c>
      <c r="S69" s="65">
        <v>48</v>
      </c>
      <c r="T69" s="65">
        <v>4</v>
      </c>
      <c r="U69" s="65">
        <v>4</v>
      </c>
      <c r="V69" s="66">
        <v>4</v>
      </c>
      <c r="W69" s="29">
        <v>5</v>
      </c>
      <c r="X69" s="29">
        <v>5</v>
      </c>
      <c r="Y69" s="29">
        <v>5</v>
      </c>
      <c r="Z69" s="29">
        <v>5</v>
      </c>
      <c r="AA69" s="62">
        <v>5</v>
      </c>
      <c r="AB69" s="28" t="s">
        <v>81</v>
      </c>
      <c r="AC69" s="6">
        <v>167.36</v>
      </c>
      <c r="AD69" s="46"/>
      <c r="AE69" s="62"/>
      <c r="AF69" s="28"/>
      <c r="AG69" s="6"/>
      <c r="AH69" s="46"/>
      <c r="AI69" s="62"/>
      <c r="AJ69" s="28" t="s">
        <v>81</v>
      </c>
      <c r="AK69" s="6"/>
      <c r="AL69" s="2"/>
      <c r="AM69" s="28">
        <v>1.3</v>
      </c>
      <c r="AN69" s="28">
        <v>1</v>
      </c>
      <c r="AO69" s="28">
        <v>1</v>
      </c>
      <c r="AP69" s="28">
        <v>1</v>
      </c>
      <c r="AQ69" s="30">
        <v>1</v>
      </c>
      <c r="AR69" s="17"/>
      <c r="AS69" s="30">
        <f t="shared" ref="AS69:AS78" si="31">AC69*AM69</f>
        <v>217.56800000000001</v>
      </c>
      <c r="AT69" s="30">
        <f t="shared" ref="AT69:AT78" si="32">AE69+(AE69*(AN69-1))+(AE69*0.1)</f>
        <v>0</v>
      </c>
      <c r="AU69" s="30">
        <f t="shared" ref="AU69:AU78" si="33">AG69+(AG69*(AO69-1))+(AG69*0.3)</f>
        <v>0</v>
      </c>
      <c r="AV69" s="30"/>
      <c r="AW69" s="30"/>
      <c r="AX69" s="17"/>
      <c r="AY69" s="30">
        <f t="shared" ref="AY69:AY78" si="34">SUM(AS69:AW69)</f>
        <v>217.56800000000001</v>
      </c>
      <c r="AZ69" s="8"/>
      <c r="BA69" s="52">
        <v>1</v>
      </c>
      <c r="BB69" s="117">
        <v>10</v>
      </c>
      <c r="BC69" s="14">
        <v>32</v>
      </c>
      <c r="BD69" s="13">
        <v>2.2000000000000002</v>
      </c>
      <c r="BE69" s="13">
        <v>2.0580645161290301</v>
      </c>
      <c r="BF69" s="13">
        <v>2</v>
      </c>
      <c r="BG69" s="13">
        <v>2.1</v>
      </c>
      <c r="BH69" s="13">
        <v>2</v>
      </c>
      <c r="BI69" s="42">
        <v>1</v>
      </c>
      <c r="BJ69" s="14">
        <v>1</v>
      </c>
      <c r="BK69" s="13">
        <v>2</v>
      </c>
      <c r="BL69" s="13">
        <v>2</v>
      </c>
      <c r="BM69" s="13">
        <v>2</v>
      </c>
      <c r="BN69" s="13">
        <v>2</v>
      </c>
      <c r="BO69" s="43">
        <v>2</v>
      </c>
      <c r="BP69" s="34"/>
      <c r="BQ69" s="30">
        <v>1</v>
      </c>
      <c r="BR69" s="18"/>
      <c r="BS69" s="112">
        <f t="shared" ref="BS69:BS78" si="35">BT69+BU69</f>
        <v>217.56800000000001</v>
      </c>
      <c r="BT69" s="58">
        <f t="shared" ref="BT69:BT78" si="36">AY69</f>
        <v>217.56800000000001</v>
      </c>
      <c r="BU69" s="58">
        <f t="shared" ref="BU69:BU78" si="37">(AY69*(BA69-1))+(AY69*(BQ69-1))</f>
        <v>0</v>
      </c>
      <c r="BV69" s="113">
        <f t="shared" ref="BV69:BV78" si="38">(BU69/BS69)</f>
        <v>0</v>
      </c>
      <c r="BW69" s="4" t="s">
        <v>146</v>
      </c>
      <c r="BX69" s="45"/>
      <c r="BY69" s="45"/>
      <c r="BZ69" s="45"/>
      <c r="CA69" s="45"/>
    </row>
    <row r="70" spans="1:79" s="3" customFormat="1" ht="21">
      <c r="A70" s="29">
        <v>79</v>
      </c>
      <c r="B70" s="50"/>
      <c r="C70" s="56" t="s">
        <v>197</v>
      </c>
      <c r="D70" s="50" t="s">
        <v>198</v>
      </c>
      <c r="E70" s="29">
        <v>215.13700000000003</v>
      </c>
      <c r="F70" s="60"/>
      <c r="G70" s="187" t="s">
        <v>38</v>
      </c>
      <c r="H70" s="182" t="s">
        <v>38</v>
      </c>
      <c r="I70" s="171">
        <f t="shared" si="10"/>
        <v>215.13700000000003</v>
      </c>
      <c r="J70" s="29">
        <v>1</v>
      </c>
      <c r="K70" s="64">
        <v>5</v>
      </c>
      <c r="L70" s="64">
        <v>5</v>
      </c>
      <c r="M70" s="64">
        <v>5</v>
      </c>
      <c r="N70" s="64">
        <v>5</v>
      </c>
      <c r="O70" s="65">
        <v>5</v>
      </c>
      <c r="P70" s="65">
        <v>5</v>
      </c>
      <c r="Q70" s="65">
        <v>5</v>
      </c>
      <c r="R70" s="65">
        <v>5</v>
      </c>
      <c r="S70" s="65">
        <v>49</v>
      </c>
      <c r="T70" s="65">
        <v>5</v>
      </c>
      <c r="U70" s="65">
        <v>5</v>
      </c>
      <c r="V70" s="66">
        <v>5</v>
      </c>
      <c r="W70" s="29">
        <v>6</v>
      </c>
      <c r="X70" s="29">
        <v>6</v>
      </c>
      <c r="Y70" s="29">
        <v>6</v>
      </c>
      <c r="Z70" s="29">
        <v>6</v>
      </c>
      <c r="AA70" s="62">
        <v>6</v>
      </c>
      <c r="AB70" s="28" t="s">
        <v>81</v>
      </c>
      <c r="AC70" s="6">
        <v>165.49</v>
      </c>
      <c r="AD70" s="46"/>
      <c r="AE70" s="62"/>
      <c r="AF70" s="28"/>
      <c r="AG70" s="6"/>
      <c r="AH70" s="46"/>
      <c r="AI70" s="62"/>
      <c r="AJ70" s="28" t="s">
        <v>81</v>
      </c>
      <c r="AK70" s="6"/>
      <c r="AL70" s="2"/>
      <c r="AM70" s="28">
        <v>1.3</v>
      </c>
      <c r="AN70" s="28">
        <v>1</v>
      </c>
      <c r="AO70" s="28">
        <v>1</v>
      </c>
      <c r="AP70" s="28">
        <v>1</v>
      </c>
      <c r="AQ70" s="30">
        <v>1</v>
      </c>
      <c r="AR70" s="17"/>
      <c r="AS70" s="30">
        <f t="shared" si="31"/>
        <v>215.13700000000003</v>
      </c>
      <c r="AT70" s="30">
        <f t="shared" si="32"/>
        <v>0</v>
      </c>
      <c r="AU70" s="30">
        <f t="shared" si="33"/>
        <v>0</v>
      </c>
      <c r="AV70" s="30"/>
      <c r="AW70" s="30"/>
      <c r="AX70" s="17"/>
      <c r="AY70" s="30">
        <f t="shared" si="34"/>
        <v>215.13700000000003</v>
      </c>
      <c r="AZ70" s="8"/>
      <c r="BA70" s="52">
        <v>1</v>
      </c>
      <c r="BB70" s="117">
        <v>11</v>
      </c>
      <c r="BC70" s="14">
        <v>33</v>
      </c>
      <c r="BD70" s="13">
        <v>3.2</v>
      </c>
      <c r="BE70" s="13">
        <v>3.0580645161290301</v>
      </c>
      <c r="BF70" s="13">
        <v>3</v>
      </c>
      <c r="BG70" s="13">
        <v>3.1</v>
      </c>
      <c r="BH70" s="13">
        <v>3</v>
      </c>
      <c r="BI70" s="42">
        <v>2</v>
      </c>
      <c r="BJ70" s="14">
        <v>2</v>
      </c>
      <c r="BK70" s="13">
        <v>3</v>
      </c>
      <c r="BL70" s="13">
        <v>3</v>
      </c>
      <c r="BM70" s="13">
        <v>3</v>
      </c>
      <c r="BN70" s="13">
        <v>3</v>
      </c>
      <c r="BO70" s="43">
        <v>3</v>
      </c>
      <c r="BP70" s="34"/>
      <c r="BQ70" s="30">
        <v>1</v>
      </c>
      <c r="BR70" s="18"/>
      <c r="BS70" s="112">
        <f t="shared" si="35"/>
        <v>215.13700000000003</v>
      </c>
      <c r="BT70" s="58">
        <f t="shared" si="36"/>
        <v>215.13700000000003</v>
      </c>
      <c r="BU70" s="58">
        <f t="shared" si="37"/>
        <v>0</v>
      </c>
      <c r="BV70" s="113">
        <f t="shared" si="38"/>
        <v>0</v>
      </c>
      <c r="BW70" s="4" t="s">
        <v>146</v>
      </c>
      <c r="BX70" s="45"/>
      <c r="BY70" s="45"/>
      <c r="BZ70" s="45"/>
      <c r="CA70" s="45"/>
    </row>
    <row r="71" spans="1:79" s="3" customFormat="1" ht="21">
      <c r="A71" s="29">
        <v>80</v>
      </c>
      <c r="B71" s="50"/>
      <c r="C71" s="56" t="s">
        <v>200</v>
      </c>
      <c r="D71" s="50" t="s">
        <v>104</v>
      </c>
      <c r="E71" s="29">
        <v>210.20999999999998</v>
      </c>
      <c r="F71" s="60"/>
      <c r="G71" s="187" t="s">
        <v>157</v>
      </c>
      <c r="H71" s="182" t="s">
        <v>157</v>
      </c>
      <c r="I71" s="171">
        <f t="shared" si="10"/>
        <v>210.20999999999998</v>
      </c>
      <c r="J71" s="29">
        <v>1</v>
      </c>
      <c r="K71" s="64">
        <v>6</v>
      </c>
      <c r="L71" s="64">
        <v>6</v>
      </c>
      <c r="M71" s="64">
        <v>6</v>
      </c>
      <c r="N71" s="64">
        <v>6</v>
      </c>
      <c r="O71" s="65">
        <v>6</v>
      </c>
      <c r="P71" s="65">
        <v>6</v>
      </c>
      <c r="Q71" s="65">
        <v>6</v>
      </c>
      <c r="R71" s="65">
        <v>6</v>
      </c>
      <c r="S71" s="65">
        <v>50</v>
      </c>
      <c r="T71" s="65">
        <v>6</v>
      </c>
      <c r="U71" s="65">
        <v>6</v>
      </c>
      <c r="V71" s="66">
        <v>6</v>
      </c>
      <c r="W71" s="29">
        <v>7</v>
      </c>
      <c r="X71" s="29">
        <v>7</v>
      </c>
      <c r="Y71" s="29">
        <v>7</v>
      </c>
      <c r="Z71" s="29">
        <v>7</v>
      </c>
      <c r="AA71" s="62">
        <v>7</v>
      </c>
      <c r="AB71" s="28" t="s">
        <v>81</v>
      </c>
      <c r="AC71" s="6">
        <v>161.69999999999999</v>
      </c>
      <c r="AD71" s="46"/>
      <c r="AE71" s="62"/>
      <c r="AF71" s="28"/>
      <c r="AG71" s="6"/>
      <c r="AH71" s="46"/>
      <c r="AI71" s="62"/>
      <c r="AJ71" s="28" t="s">
        <v>81</v>
      </c>
      <c r="AK71" s="6"/>
      <c r="AL71" s="2"/>
      <c r="AM71" s="28">
        <v>1.3</v>
      </c>
      <c r="AN71" s="28">
        <v>1</v>
      </c>
      <c r="AO71" s="28">
        <v>1</v>
      </c>
      <c r="AP71" s="28">
        <v>1</v>
      </c>
      <c r="AQ71" s="30">
        <v>1</v>
      </c>
      <c r="AR71" s="17"/>
      <c r="AS71" s="30">
        <f t="shared" si="31"/>
        <v>210.20999999999998</v>
      </c>
      <c r="AT71" s="30">
        <f t="shared" si="32"/>
        <v>0</v>
      </c>
      <c r="AU71" s="30">
        <f t="shared" si="33"/>
        <v>0</v>
      </c>
      <c r="AV71" s="30"/>
      <c r="AW71" s="30"/>
      <c r="AX71" s="17"/>
      <c r="AY71" s="30">
        <f t="shared" si="34"/>
        <v>210.20999999999998</v>
      </c>
      <c r="AZ71" s="8"/>
      <c r="BA71" s="52">
        <v>1</v>
      </c>
      <c r="BB71" s="117">
        <v>12</v>
      </c>
      <c r="BC71" s="14">
        <v>34</v>
      </c>
      <c r="BD71" s="13">
        <v>4.2</v>
      </c>
      <c r="BE71" s="13">
        <v>4.0580645161290301</v>
      </c>
      <c r="BF71" s="13">
        <v>4</v>
      </c>
      <c r="BG71" s="13">
        <v>4.0999999999999996</v>
      </c>
      <c r="BH71" s="13">
        <v>4</v>
      </c>
      <c r="BI71" s="42">
        <v>3</v>
      </c>
      <c r="BJ71" s="14">
        <v>3</v>
      </c>
      <c r="BK71" s="13">
        <v>4</v>
      </c>
      <c r="BL71" s="13">
        <v>4</v>
      </c>
      <c r="BM71" s="13">
        <v>4</v>
      </c>
      <c r="BN71" s="13">
        <v>4</v>
      </c>
      <c r="BO71" s="43">
        <v>4</v>
      </c>
      <c r="BP71" s="34"/>
      <c r="BQ71" s="30">
        <v>1</v>
      </c>
      <c r="BR71" s="18"/>
      <c r="BS71" s="112">
        <f t="shared" si="35"/>
        <v>210.20999999999998</v>
      </c>
      <c r="BT71" s="58">
        <f t="shared" si="36"/>
        <v>210.20999999999998</v>
      </c>
      <c r="BU71" s="58">
        <f t="shared" si="37"/>
        <v>0</v>
      </c>
      <c r="BV71" s="113">
        <f t="shared" si="38"/>
        <v>0</v>
      </c>
      <c r="BW71" s="4" t="s">
        <v>146</v>
      </c>
      <c r="BX71" s="45"/>
      <c r="BY71" s="45"/>
      <c r="BZ71" s="45"/>
      <c r="CA71" s="45"/>
    </row>
    <row r="72" spans="1:79" s="3" customFormat="1" ht="21">
      <c r="A72" s="29">
        <v>81</v>
      </c>
      <c r="B72" s="50"/>
      <c r="C72" s="50" t="s">
        <v>203</v>
      </c>
      <c r="D72" s="50" t="s">
        <v>204</v>
      </c>
      <c r="E72" s="29">
        <v>847.61250000000007</v>
      </c>
      <c r="F72" s="60"/>
      <c r="G72" s="187" t="s">
        <v>214</v>
      </c>
      <c r="H72" s="182" t="s">
        <v>214</v>
      </c>
      <c r="I72" s="171">
        <f t="shared" si="10"/>
        <v>847.61250000000007</v>
      </c>
      <c r="J72" s="29">
        <v>1</v>
      </c>
      <c r="K72" s="64">
        <v>7</v>
      </c>
      <c r="L72" s="64">
        <v>7</v>
      </c>
      <c r="M72" s="64">
        <v>7</v>
      </c>
      <c r="N72" s="64">
        <v>7</v>
      </c>
      <c r="O72" s="65">
        <v>7</v>
      </c>
      <c r="P72" s="65">
        <v>7</v>
      </c>
      <c r="Q72" s="65">
        <v>7</v>
      </c>
      <c r="R72" s="65">
        <v>7</v>
      </c>
      <c r="S72" s="65">
        <v>51</v>
      </c>
      <c r="T72" s="65">
        <v>7</v>
      </c>
      <c r="U72" s="65">
        <v>7</v>
      </c>
      <c r="V72" s="66">
        <v>7</v>
      </c>
      <c r="W72" s="29">
        <v>8</v>
      </c>
      <c r="X72" s="29">
        <v>8</v>
      </c>
      <c r="Y72" s="29">
        <v>8</v>
      </c>
      <c r="Z72" s="29">
        <v>8</v>
      </c>
      <c r="AA72" s="62">
        <v>8</v>
      </c>
      <c r="AB72" s="28" t="s">
        <v>81</v>
      </c>
      <c r="AC72" s="6">
        <v>346.67</v>
      </c>
      <c r="AD72" s="46"/>
      <c r="AE72" s="62">
        <v>134.15</v>
      </c>
      <c r="AF72" s="28"/>
      <c r="AG72" s="6"/>
      <c r="AH72" s="46"/>
      <c r="AI72" s="62"/>
      <c r="AJ72" s="28" t="s">
        <v>81</v>
      </c>
      <c r="AK72" s="6"/>
      <c r="AL72" s="2"/>
      <c r="AM72" s="28">
        <v>2</v>
      </c>
      <c r="AN72" s="28">
        <v>1.05</v>
      </c>
      <c r="AO72" s="28">
        <v>1</v>
      </c>
      <c r="AP72" s="28">
        <v>1</v>
      </c>
      <c r="AQ72" s="30">
        <v>1</v>
      </c>
      <c r="AR72" s="17"/>
      <c r="AS72" s="30">
        <f t="shared" si="31"/>
        <v>693.34</v>
      </c>
      <c r="AT72" s="30">
        <f t="shared" si="32"/>
        <v>154.27250000000001</v>
      </c>
      <c r="AU72" s="30">
        <f t="shared" si="33"/>
        <v>0</v>
      </c>
      <c r="AV72" s="30"/>
      <c r="AW72" s="30"/>
      <c r="AX72" s="17"/>
      <c r="AY72" s="30">
        <f t="shared" si="34"/>
        <v>847.61250000000007</v>
      </c>
      <c r="AZ72" s="8"/>
      <c r="BA72" s="52">
        <v>1</v>
      </c>
      <c r="BB72" s="117">
        <v>13</v>
      </c>
      <c r="BC72" s="14">
        <v>35</v>
      </c>
      <c r="BD72" s="13">
        <v>5.2</v>
      </c>
      <c r="BE72" s="13">
        <v>5.0580645161290301</v>
      </c>
      <c r="BF72" s="13">
        <v>5</v>
      </c>
      <c r="BG72" s="13">
        <v>5.0999999999999996</v>
      </c>
      <c r="BH72" s="13">
        <v>5</v>
      </c>
      <c r="BI72" s="42">
        <v>4</v>
      </c>
      <c r="BJ72" s="14">
        <v>4</v>
      </c>
      <c r="BK72" s="13">
        <v>5</v>
      </c>
      <c r="BL72" s="13">
        <v>5</v>
      </c>
      <c r="BM72" s="13">
        <v>5</v>
      </c>
      <c r="BN72" s="13">
        <v>5</v>
      </c>
      <c r="BO72" s="43">
        <v>5</v>
      </c>
      <c r="BP72" s="34"/>
      <c r="BQ72" s="30">
        <v>1</v>
      </c>
      <c r="BR72" s="18"/>
      <c r="BS72" s="112">
        <f t="shared" si="35"/>
        <v>847.61250000000007</v>
      </c>
      <c r="BT72" s="58">
        <f t="shared" si="36"/>
        <v>847.61250000000007</v>
      </c>
      <c r="BU72" s="58">
        <f t="shared" si="37"/>
        <v>0</v>
      </c>
      <c r="BV72" s="113">
        <f t="shared" si="38"/>
        <v>0</v>
      </c>
      <c r="BW72" s="4" t="s">
        <v>146</v>
      </c>
      <c r="BX72" s="45"/>
      <c r="BY72" s="45"/>
      <c r="BZ72" s="45"/>
      <c r="CA72" s="45"/>
    </row>
    <row r="73" spans="1:79" s="3" customFormat="1" ht="21">
      <c r="A73" s="29">
        <v>82</v>
      </c>
      <c r="B73" s="50"/>
      <c r="C73" s="50" t="s">
        <v>130</v>
      </c>
      <c r="D73" s="50" t="s">
        <v>119</v>
      </c>
      <c r="E73" s="29">
        <v>499.19399999999996</v>
      </c>
      <c r="F73" s="60"/>
      <c r="G73" s="187" t="s">
        <v>184</v>
      </c>
      <c r="H73" s="182" t="s">
        <v>184</v>
      </c>
      <c r="I73" s="171">
        <f t="shared" si="10"/>
        <v>499.19399999999996</v>
      </c>
      <c r="J73" s="29">
        <v>1</v>
      </c>
      <c r="K73" s="64">
        <v>8</v>
      </c>
      <c r="L73" s="64">
        <v>8</v>
      </c>
      <c r="M73" s="64">
        <v>8</v>
      </c>
      <c r="N73" s="64">
        <v>8</v>
      </c>
      <c r="O73" s="65">
        <v>8</v>
      </c>
      <c r="P73" s="65">
        <v>8</v>
      </c>
      <c r="Q73" s="65">
        <v>8</v>
      </c>
      <c r="R73" s="65">
        <v>8</v>
      </c>
      <c r="S73" s="65">
        <v>52</v>
      </c>
      <c r="T73" s="65">
        <v>8</v>
      </c>
      <c r="U73" s="65">
        <v>8</v>
      </c>
      <c r="V73" s="66">
        <v>8</v>
      </c>
      <c r="W73" s="29">
        <v>9</v>
      </c>
      <c r="X73" s="29">
        <v>9</v>
      </c>
      <c r="Y73" s="29">
        <v>9</v>
      </c>
      <c r="Z73" s="29">
        <v>9</v>
      </c>
      <c r="AA73" s="62">
        <v>9</v>
      </c>
      <c r="AB73" s="28" t="s">
        <v>81</v>
      </c>
      <c r="AC73" s="6">
        <v>277.33</v>
      </c>
      <c r="AD73" s="46"/>
      <c r="AE73" s="62"/>
      <c r="AF73" s="28"/>
      <c r="AG73" s="6"/>
      <c r="AH73" s="46"/>
      <c r="AI73" s="62"/>
      <c r="AJ73" s="28" t="s">
        <v>81</v>
      </c>
      <c r="AK73" s="6"/>
      <c r="AL73" s="2"/>
      <c r="AM73" s="28">
        <v>1.8</v>
      </c>
      <c r="AN73" s="28">
        <v>1</v>
      </c>
      <c r="AO73" s="28">
        <v>1</v>
      </c>
      <c r="AP73" s="28">
        <v>1</v>
      </c>
      <c r="AQ73" s="30">
        <v>1</v>
      </c>
      <c r="AR73" s="17"/>
      <c r="AS73" s="30">
        <f t="shared" si="31"/>
        <v>499.19399999999996</v>
      </c>
      <c r="AT73" s="30">
        <f t="shared" si="32"/>
        <v>0</v>
      </c>
      <c r="AU73" s="30">
        <f t="shared" si="33"/>
        <v>0</v>
      </c>
      <c r="AV73" s="30"/>
      <c r="AW73" s="30"/>
      <c r="AX73" s="17"/>
      <c r="AY73" s="30">
        <f t="shared" si="34"/>
        <v>499.19399999999996</v>
      </c>
      <c r="AZ73" s="8"/>
      <c r="BA73" s="52">
        <v>1</v>
      </c>
      <c r="BB73" s="117">
        <v>14</v>
      </c>
      <c r="BC73" s="14">
        <v>36</v>
      </c>
      <c r="BD73" s="13">
        <v>6.2</v>
      </c>
      <c r="BE73" s="13">
        <v>6.0580645161290301</v>
      </c>
      <c r="BF73" s="13">
        <v>6</v>
      </c>
      <c r="BG73" s="13">
        <v>6.1</v>
      </c>
      <c r="BH73" s="13">
        <v>6</v>
      </c>
      <c r="BI73" s="42">
        <v>5</v>
      </c>
      <c r="BJ73" s="14">
        <v>5</v>
      </c>
      <c r="BK73" s="13">
        <v>6</v>
      </c>
      <c r="BL73" s="13">
        <v>6</v>
      </c>
      <c r="BM73" s="13">
        <v>6</v>
      </c>
      <c r="BN73" s="13">
        <v>6</v>
      </c>
      <c r="BO73" s="43">
        <v>6</v>
      </c>
      <c r="BP73" s="34"/>
      <c r="BQ73" s="30">
        <v>1</v>
      </c>
      <c r="BR73" s="18"/>
      <c r="BS73" s="112">
        <f t="shared" si="35"/>
        <v>499.19399999999996</v>
      </c>
      <c r="BT73" s="58">
        <f t="shared" si="36"/>
        <v>499.19399999999996</v>
      </c>
      <c r="BU73" s="58">
        <f t="shared" si="37"/>
        <v>0</v>
      </c>
      <c r="BV73" s="113">
        <f t="shared" si="38"/>
        <v>0</v>
      </c>
      <c r="BW73" s="4" t="s">
        <v>146</v>
      </c>
      <c r="BX73" s="45"/>
      <c r="BY73" s="45"/>
      <c r="BZ73" s="45"/>
      <c r="CA73" s="45"/>
    </row>
    <row r="74" spans="1:79" s="3" customFormat="1" ht="21">
      <c r="A74" s="29">
        <v>83</v>
      </c>
      <c r="B74" s="50"/>
      <c r="C74" s="50" t="s">
        <v>206</v>
      </c>
      <c r="D74" s="50" t="s">
        <v>207</v>
      </c>
      <c r="E74" s="29">
        <v>486.35700000000003</v>
      </c>
      <c r="F74" s="60"/>
      <c r="G74" s="187" t="s">
        <v>26</v>
      </c>
      <c r="H74" s="182" t="s">
        <v>26</v>
      </c>
      <c r="I74" s="171">
        <f t="shared" si="10"/>
        <v>486.35700000000003</v>
      </c>
      <c r="J74" s="29">
        <v>1</v>
      </c>
      <c r="K74" s="64">
        <v>9</v>
      </c>
      <c r="L74" s="64">
        <v>9</v>
      </c>
      <c r="M74" s="64">
        <v>9</v>
      </c>
      <c r="N74" s="64">
        <v>9</v>
      </c>
      <c r="O74" s="65">
        <v>9</v>
      </c>
      <c r="P74" s="65">
        <v>9</v>
      </c>
      <c r="Q74" s="65">
        <v>9</v>
      </c>
      <c r="R74" s="65">
        <v>9</v>
      </c>
      <c r="S74" s="65">
        <v>53</v>
      </c>
      <c r="T74" s="65">
        <v>9</v>
      </c>
      <c r="U74" s="65">
        <v>9</v>
      </c>
      <c r="V74" s="66">
        <v>9</v>
      </c>
      <c r="W74" s="29">
        <v>10</v>
      </c>
      <c r="X74" s="29">
        <v>10</v>
      </c>
      <c r="Y74" s="29">
        <v>10</v>
      </c>
      <c r="Z74" s="29">
        <v>10</v>
      </c>
      <c r="AA74" s="62">
        <v>10</v>
      </c>
      <c r="AB74" s="28" t="s">
        <v>81</v>
      </c>
      <c r="AC74" s="6">
        <v>242.16</v>
      </c>
      <c r="AD74" s="46"/>
      <c r="AE74" s="62">
        <v>89.91</v>
      </c>
      <c r="AF74" s="28"/>
      <c r="AG74" s="6"/>
      <c r="AH74" s="46"/>
      <c r="AI74" s="62"/>
      <c r="AJ74" s="28" t="s">
        <v>81</v>
      </c>
      <c r="AK74" s="6"/>
      <c r="AL74" s="2"/>
      <c r="AM74" s="28">
        <v>1.6</v>
      </c>
      <c r="AN74" s="28">
        <v>1</v>
      </c>
      <c r="AO74" s="28">
        <v>1</v>
      </c>
      <c r="AP74" s="28">
        <v>1</v>
      </c>
      <c r="AQ74" s="30">
        <v>1</v>
      </c>
      <c r="AR74" s="17"/>
      <c r="AS74" s="30">
        <f t="shared" si="31"/>
        <v>387.45600000000002</v>
      </c>
      <c r="AT74" s="30">
        <f t="shared" si="32"/>
        <v>98.900999999999996</v>
      </c>
      <c r="AU74" s="30">
        <f t="shared" si="33"/>
        <v>0</v>
      </c>
      <c r="AV74" s="30"/>
      <c r="AW74" s="30"/>
      <c r="AX74" s="17"/>
      <c r="AY74" s="30">
        <f t="shared" si="34"/>
        <v>486.35700000000003</v>
      </c>
      <c r="AZ74" s="8"/>
      <c r="BA74" s="118">
        <v>1</v>
      </c>
      <c r="BB74" s="117">
        <v>15</v>
      </c>
      <c r="BC74" s="14">
        <v>37</v>
      </c>
      <c r="BD74" s="13">
        <v>7.2</v>
      </c>
      <c r="BE74" s="13">
        <v>7.0580645161290301</v>
      </c>
      <c r="BF74" s="13">
        <v>7</v>
      </c>
      <c r="BG74" s="13">
        <v>7.1</v>
      </c>
      <c r="BH74" s="13">
        <v>7</v>
      </c>
      <c r="BI74" s="42">
        <v>6</v>
      </c>
      <c r="BJ74" s="14">
        <v>6</v>
      </c>
      <c r="BK74" s="13">
        <v>7</v>
      </c>
      <c r="BL74" s="13">
        <v>7</v>
      </c>
      <c r="BM74" s="13">
        <v>7</v>
      </c>
      <c r="BN74" s="13">
        <v>7</v>
      </c>
      <c r="BO74" s="43">
        <v>7</v>
      </c>
      <c r="BP74" s="34"/>
      <c r="BQ74" s="30">
        <v>1</v>
      </c>
      <c r="BR74" s="18"/>
      <c r="BS74" s="112">
        <f t="shared" si="35"/>
        <v>486.35700000000003</v>
      </c>
      <c r="BT74" s="58">
        <f t="shared" si="36"/>
        <v>486.35700000000003</v>
      </c>
      <c r="BU74" s="58">
        <f t="shared" si="37"/>
        <v>0</v>
      </c>
      <c r="BV74" s="113">
        <f t="shared" si="38"/>
        <v>0</v>
      </c>
      <c r="BW74" s="4" t="s">
        <v>146</v>
      </c>
      <c r="BX74" s="45"/>
      <c r="BY74" s="45"/>
      <c r="BZ74" s="45"/>
      <c r="CA74" s="45"/>
    </row>
    <row r="75" spans="1:79" s="3" customFormat="1" ht="21">
      <c r="A75" s="29">
        <v>84</v>
      </c>
      <c r="B75" s="50"/>
      <c r="C75" s="50" t="s">
        <v>208</v>
      </c>
      <c r="D75" s="50" t="s">
        <v>209</v>
      </c>
      <c r="E75" s="29">
        <v>466.20600000000002</v>
      </c>
      <c r="F75" s="60"/>
      <c r="G75" s="187" t="s">
        <v>34</v>
      </c>
      <c r="H75" s="182" t="s">
        <v>34</v>
      </c>
      <c r="I75" s="171">
        <f t="shared" ref="I75:I79" si="39">BS75</f>
        <v>466.20600000000002</v>
      </c>
      <c r="J75" s="29">
        <v>1</v>
      </c>
      <c r="K75" s="64">
        <v>10</v>
      </c>
      <c r="L75" s="64">
        <v>10</v>
      </c>
      <c r="M75" s="64">
        <v>10</v>
      </c>
      <c r="N75" s="64">
        <v>10</v>
      </c>
      <c r="O75" s="65">
        <v>10</v>
      </c>
      <c r="P75" s="65">
        <v>10</v>
      </c>
      <c r="Q75" s="65">
        <v>10</v>
      </c>
      <c r="R75" s="65">
        <v>10</v>
      </c>
      <c r="S75" s="65">
        <v>54</v>
      </c>
      <c r="T75" s="65">
        <v>10</v>
      </c>
      <c r="U75" s="65">
        <v>10</v>
      </c>
      <c r="V75" s="66">
        <v>10</v>
      </c>
      <c r="W75" s="29">
        <v>11</v>
      </c>
      <c r="X75" s="29">
        <v>11</v>
      </c>
      <c r="Y75" s="29">
        <v>11</v>
      </c>
      <c r="Z75" s="29">
        <v>11</v>
      </c>
      <c r="AA75" s="62">
        <v>11</v>
      </c>
      <c r="AB75" s="28" t="s">
        <v>81</v>
      </c>
      <c r="AC75" s="6">
        <v>239.61</v>
      </c>
      <c r="AD75" s="46"/>
      <c r="AE75" s="62">
        <v>75.3</v>
      </c>
      <c r="AF75" s="28"/>
      <c r="AG75" s="6"/>
      <c r="AH75" s="46"/>
      <c r="AI75" s="62"/>
      <c r="AJ75" s="28" t="s">
        <v>81</v>
      </c>
      <c r="AK75" s="6"/>
      <c r="AL75" s="2"/>
      <c r="AM75" s="28">
        <v>1.6</v>
      </c>
      <c r="AN75" s="28">
        <v>1</v>
      </c>
      <c r="AO75" s="28">
        <v>1</v>
      </c>
      <c r="AP75" s="28">
        <v>1</v>
      </c>
      <c r="AQ75" s="30">
        <v>1</v>
      </c>
      <c r="AR75" s="17"/>
      <c r="AS75" s="30">
        <f t="shared" si="31"/>
        <v>383.37600000000003</v>
      </c>
      <c r="AT75" s="30">
        <f t="shared" si="32"/>
        <v>82.83</v>
      </c>
      <c r="AU75" s="30">
        <f t="shared" si="33"/>
        <v>0</v>
      </c>
      <c r="AV75" s="30"/>
      <c r="AW75" s="30"/>
      <c r="AX75" s="17"/>
      <c r="AY75" s="30">
        <f t="shared" si="34"/>
        <v>466.20600000000002</v>
      </c>
      <c r="AZ75" s="8"/>
      <c r="BA75" s="52">
        <v>1</v>
      </c>
      <c r="BB75" s="117">
        <v>16</v>
      </c>
      <c r="BC75" s="14">
        <v>38</v>
      </c>
      <c r="BD75" s="13">
        <v>8.1999999999999993</v>
      </c>
      <c r="BE75" s="13">
        <v>8.0580645161290292</v>
      </c>
      <c r="BF75" s="13">
        <v>8</v>
      </c>
      <c r="BG75" s="13">
        <v>8.1</v>
      </c>
      <c r="BH75" s="13">
        <v>8</v>
      </c>
      <c r="BI75" s="42">
        <v>7</v>
      </c>
      <c r="BJ75" s="14">
        <v>7</v>
      </c>
      <c r="BK75" s="13">
        <v>8</v>
      </c>
      <c r="BL75" s="13">
        <v>8</v>
      </c>
      <c r="BM75" s="13">
        <v>8</v>
      </c>
      <c r="BN75" s="13">
        <v>8</v>
      </c>
      <c r="BO75" s="43">
        <v>8</v>
      </c>
      <c r="BP75" s="34"/>
      <c r="BQ75" s="30">
        <v>1</v>
      </c>
      <c r="BR75" s="18"/>
      <c r="BS75" s="112">
        <f t="shared" si="35"/>
        <v>466.20600000000002</v>
      </c>
      <c r="BT75" s="58">
        <f t="shared" si="36"/>
        <v>466.20600000000002</v>
      </c>
      <c r="BU75" s="58">
        <f t="shared" si="37"/>
        <v>0</v>
      </c>
      <c r="BV75" s="113">
        <f t="shared" si="38"/>
        <v>0</v>
      </c>
      <c r="BW75" s="4" t="s">
        <v>146</v>
      </c>
      <c r="BX75" s="45"/>
      <c r="BY75" s="45"/>
      <c r="BZ75" s="45"/>
      <c r="CA75" s="45"/>
    </row>
    <row r="76" spans="1:79" s="3" customFormat="1" ht="21">
      <c r="A76" s="29">
        <v>85</v>
      </c>
      <c r="B76" s="50"/>
      <c r="C76" s="50" t="s">
        <v>205</v>
      </c>
      <c r="D76" s="50" t="s">
        <v>155</v>
      </c>
      <c r="E76" s="29">
        <v>469.22249999999997</v>
      </c>
      <c r="F76" s="60"/>
      <c r="G76" s="187" t="s">
        <v>26</v>
      </c>
      <c r="H76" s="182" t="s">
        <v>26</v>
      </c>
      <c r="I76" s="171">
        <f t="shared" si="39"/>
        <v>469.22249999999997</v>
      </c>
      <c r="J76" s="29">
        <v>1</v>
      </c>
      <c r="K76" s="64">
        <v>11</v>
      </c>
      <c r="L76" s="64">
        <v>11</v>
      </c>
      <c r="M76" s="64">
        <v>11</v>
      </c>
      <c r="N76" s="64">
        <v>11</v>
      </c>
      <c r="O76" s="65">
        <v>11</v>
      </c>
      <c r="P76" s="65">
        <v>11</v>
      </c>
      <c r="Q76" s="65">
        <v>11</v>
      </c>
      <c r="R76" s="65">
        <v>11</v>
      </c>
      <c r="S76" s="65">
        <v>55</v>
      </c>
      <c r="T76" s="65">
        <v>11</v>
      </c>
      <c r="U76" s="65">
        <v>11</v>
      </c>
      <c r="V76" s="66">
        <v>11</v>
      </c>
      <c r="W76" s="29">
        <v>12</v>
      </c>
      <c r="X76" s="29">
        <v>12</v>
      </c>
      <c r="Y76" s="29">
        <v>12</v>
      </c>
      <c r="Z76" s="29">
        <v>12</v>
      </c>
      <c r="AA76" s="62">
        <v>12</v>
      </c>
      <c r="AB76" s="28" t="s">
        <v>81</v>
      </c>
      <c r="AC76" s="6">
        <v>226.47</v>
      </c>
      <c r="AD76" s="46"/>
      <c r="AE76" s="62">
        <v>152.01</v>
      </c>
      <c r="AF76" s="28"/>
      <c r="AG76" s="6"/>
      <c r="AH76" s="46"/>
      <c r="AI76" s="62"/>
      <c r="AJ76" s="28" t="s">
        <v>81</v>
      </c>
      <c r="AK76" s="6"/>
      <c r="AL76" s="2"/>
      <c r="AM76" s="28">
        <v>1.3</v>
      </c>
      <c r="AN76" s="28">
        <v>1.05</v>
      </c>
      <c r="AO76" s="28">
        <v>1</v>
      </c>
      <c r="AP76" s="28">
        <v>1</v>
      </c>
      <c r="AQ76" s="30">
        <v>1</v>
      </c>
      <c r="AR76" s="17"/>
      <c r="AS76" s="30">
        <f t="shared" si="31"/>
        <v>294.411</v>
      </c>
      <c r="AT76" s="30">
        <f t="shared" si="32"/>
        <v>174.8115</v>
      </c>
      <c r="AU76" s="30">
        <f t="shared" si="33"/>
        <v>0</v>
      </c>
      <c r="AV76" s="30"/>
      <c r="AW76" s="30"/>
      <c r="AX76" s="17"/>
      <c r="AY76" s="30">
        <f t="shared" si="34"/>
        <v>469.22249999999997</v>
      </c>
      <c r="AZ76" s="8"/>
      <c r="BA76" s="52">
        <v>1</v>
      </c>
      <c r="BB76" s="117">
        <v>17</v>
      </c>
      <c r="BC76" s="14">
        <v>39</v>
      </c>
      <c r="BD76" s="13">
        <v>9.1999999999999993</v>
      </c>
      <c r="BE76" s="13">
        <v>9.0580645161290292</v>
      </c>
      <c r="BF76" s="13">
        <v>9</v>
      </c>
      <c r="BG76" s="13">
        <v>9.1</v>
      </c>
      <c r="BH76" s="13">
        <v>9</v>
      </c>
      <c r="BI76" s="42">
        <v>8</v>
      </c>
      <c r="BJ76" s="14">
        <v>8</v>
      </c>
      <c r="BK76" s="13">
        <v>9</v>
      </c>
      <c r="BL76" s="13">
        <v>9</v>
      </c>
      <c r="BM76" s="13">
        <v>9</v>
      </c>
      <c r="BN76" s="13">
        <v>9</v>
      </c>
      <c r="BO76" s="43">
        <v>9</v>
      </c>
      <c r="BP76" s="34"/>
      <c r="BQ76" s="30">
        <v>1</v>
      </c>
      <c r="BR76" s="18"/>
      <c r="BS76" s="112">
        <f t="shared" si="35"/>
        <v>469.22249999999997</v>
      </c>
      <c r="BT76" s="58">
        <f t="shared" si="36"/>
        <v>469.22249999999997</v>
      </c>
      <c r="BU76" s="58">
        <f t="shared" si="37"/>
        <v>0</v>
      </c>
      <c r="BV76" s="113">
        <f t="shared" si="38"/>
        <v>0</v>
      </c>
      <c r="BW76" s="4" t="s">
        <v>146</v>
      </c>
      <c r="BX76" s="45"/>
      <c r="BY76" s="45"/>
      <c r="BZ76" s="45"/>
      <c r="CA76" s="45"/>
    </row>
    <row r="77" spans="1:79" s="3" customFormat="1" ht="21">
      <c r="A77" s="29">
        <v>86</v>
      </c>
      <c r="B77" s="50"/>
      <c r="C77" s="50" t="s">
        <v>211</v>
      </c>
      <c r="D77" s="50" t="s">
        <v>88</v>
      </c>
      <c r="E77" s="29">
        <v>383.87</v>
      </c>
      <c r="F77" s="60"/>
      <c r="G77" s="187" t="s">
        <v>25</v>
      </c>
      <c r="H77" s="182" t="s">
        <v>25</v>
      </c>
      <c r="I77" s="171">
        <f t="shared" si="39"/>
        <v>383.87</v>
      </c>
      <c r="J77" s="29">
        <v>1</v>
      </c>
      <c r="K77" s="64">
        <v>12</v>
      </c>
      <c r="L77" s="64">
        <v>12</v>
      </c>
      <c r="M77" s="64">
        <v>12</v>
      </c>
      <c r="N77" s="64">
        <v>12</v>
      </c>
      <c r="O77" s="65">
        <v>12</v>
      </c>
      <c r="P77" s="65">
        <v>12</v>
      </c>
      <c r="Q77" s="65">
        <v>12</v>
      </c>
      <c r="R77" s="65">
        <v>12</v>
      </c>
      <c r="S77" s="65">
        <v>56</v>
      </c>
      <c r="T77" s="65">
        <v>12</v>
      </c>
      <c r="U77" s="65">
        <v>12</v>
      </c>
      <c r="V77" s="66">
        <v>12</v>
      </c>
      <c r="W77" s="29">
        <v>13</v>
      </c>
      <c r="X77" s="29">
        <v>13</v>
      </c>
      <c r="Y77" s="29">
        <v>13</v>
      </c>
      <c r="Z77" s="29">
        <v>13</v>
      </c>
      <c r="AA77" s="62">
        <v>13</v>
      </c>
      <c r="AB77" s="28" t="s">
        <v>81</v>
      </c>
      <c r="AC77" s="6">
        <v>192.28</v>
      </c>
      <c r="AD77" s="46"/>
      <c r="AE77" s="62">
        <v>116.44</v>
      </c>
      <c r="AF77" s="28"/>
      <c r="AG77" s="6"/>
      <c r="AH77" s="46"/>
      <c r="AI77" s="62"/>
      <c r="AJ77" s="28" t="s">
        <v>81</v>
      </c>
      <c r="AK77" s="6"/>
      <c r="AL77" s="2"/>
      <c r="AM77" s="28">
        <v>1.3</v>
      </c>
      <c r="AN77" s="28">
        <v>1.05</v>
      </c>
      <c r="AO77" s="28">
        <v>1</v>
      </c>
      <c r="AP77" s="28">
        <v>1</v>
      </c>
      <c r="AQ77" s="30">
        <v>1</v>
      </c>
      <c r="AR77" s="17"/>
      <c r="AS77" s="30">
        <f t="shared" si="31"/>
        <v>249.964</v>
      </c>
      <c r="AT77" s="30">
        <f t="shared" si="32"/>
        <v>133.90600000000001</v>
      </c>
      <c r="AU77" s="30">
        <f t="shared" si="33"/>
        <v>0</v>
      </c>
      <c r="AV77" s="30"/>
      <c r="AW77" s="30"/>
      <c r="AX77" s="17"/>
      <c r="AY77" s="30">
        <f t="shared" si="34"/>
        <v>383.87</v>
      </c>
      <c r="AZ77" s="8"/>
      <c r="BA77" s="52">
        <v>1</v>
      </c>
      <c r="BB77" s="117">
        <v>18</v>
      </c>
      <c r="BC77" s="14">
        <v>40</v>
      </c>
      <c r="BD77" s="13">
        <v>10.199999999999999</v>
      </c>
      <c r="BE77" s="13">
        <v>10.058064516129001</v>
      </c>
      <c r="BF77" s="13">
        <v>10</v>
      </c>
      <c r="BG77" s="13">
        <v>10.1</v>
      </c>
      <c r="BH77" s="13">
        <v>10</v>
      </c>
      <c r="BI77" s="42">
        <v>9</v>
      </c>
      <c r="BJ77" s="14">
        <v>9</v>
      </c>
      <c r="BK77" s="13">
        <v>10</v>
      </c>
      <c r="BL77" s="13">
        <v>10</v>
      </c>
      <c r="BM77" s="13">
        <v>10</v>
      </c>
      <c r="BN77" s="13">
        <v>10</v>
      </c>
      <c r="BO77" s="43">
        <v>10</v>
      </c>
      <c r="BP77" s="34"/>
      <c r="BQ77" s="30">
        <v>1</v>
      </c>
      <c r="BR77" s="18"/>
      <c r="BS77" s="112">
        <f t="shared" si="35"/>
        <v>383.87</v>
      </c>
      <c r="BT77" s="58">
        <f t="shared" si="36"/>
        <v>383.87</v>
      </c>
      <c r="BU77" s="58">
        <f t="shared" si="37"/>
        <v>0</v>
      </c>
      <c r="BV77" s="113">
        <f t="shared" si="38"/>
        <v>0</v>
      </c>
      <c r="BW77" s="4" t="s">
        <v>146</v>
      </c>
      <c r="BX77" s="45"/>
      <c r="BY77" s="45"/>
      <c r="BZ77" s="45"/>
      <c r="CA77" s="45"/>
    </row>
    <row r="78" spans="1:79" s="3" customFormat="1" ht="21.75" thickBot="1">
      <c r="A78" s="29">
        <v>87</v>
      </c>
      <c r="B78" s="50"/>
      <c r="C78" s="50" t="s">
        <v>210</v>
      </c>
      <c r="D78" s="50" t="s">
        <v>207</v>
      </c>
      <c r="E78" s="29">
        <v>339.74</v>
      </c>
      <c r="F78" s="60"/>
      <c r="G78" s="187" t="s">
        <v>228</v>
      </c>
      <c r="H78" s="182" t="s">
        <v>228</v>
      </c>
      <c r="I78" s="171">
        <f t="shared" si="39"/>
        <v>339.74</v>
      </c>
      <c r="J78" s="29">
        <v>1</v>
      </c>
      <c r="K78" s="64">
        <v>13</v>
      </c>
      <c r="L78" s="64">
        <v>13</v>
      </c>
      <c r="M78" s="64">
        <v>13</v>
      </c>
      <c r="N78" s="64">
        <v>13</v>
      </c>
      <c r="O78" s="65">
        <v>13</v>
      </c>
      <c r="P78" s="65">
        <v>13</v>
      </c>
      <c r="Q78" s="65">
        <v>13</v>
      </c>
      <c r="R78" s="65">
        <v>13</v>
      </c>
      <c r="S78" s="65">
        <v>57</v>
      </c>
      <c r="T78" s="65">
        <v>13</v>
      </c>
      <c r="U78" s="65">
        <v>13</v>
      </c>
      <c r="V78" s="66">
        <v>13</v>
      </c>
      <c r="W78" s="29">
        <v>14</v>
      </c>
      <c r="X78" s="29">
        <v>14</v>
      </c>
      <c r="Y78" s="29">
        <v>14</v>
      </c>
      <c r="Z78" s="29">
        <v>14</v>
      </c>
      <c r="AA78" s="62">
        <v>14</v>
      </c>
      <c r="AB78" s="28" t="s">
        <v>81</v>
      </c>
      <c r="AC78" s="6">
        <v>190.71</v>
      </c>
      <c r="AD78" s="46"/>
      <c r="AE78" s="62">
        <v>83.47</v>
      </c>
      <c r="AF78" s="28"/>
      <c r="AG78" s="6"/>
      <c r="AH78" s="46"/>
      <c r="AI78" s="62"/>
      <c r="AJ78" s="28" t="s">
        <v>81</v>
      </c>
      <c r="AK78" s="6"/>
      <c r="AL78" s="2"/>
      <c r="AM78" s="28">
        <v>1.3</v>
      </c>
      <c r="AN78" s="28">
        <v>1</v>
      </c>
      <c r="AO78" s="28">
        <v>1</v>
      </c>
      <c r="AP78" s="28">
        <v>1</v>
      </c>
      <c r="AQ78" s="30">
        <v>1</v>
      </c>
      <c r="AR78" s="17"/>
      <c r="AS78" s="30">
        <f t="shared" si="31"/>
        <v>247.92300000000003</v>
      </c>
      <c r="AT78" s="30">
        <f t="shared" si="32"/>
        <v>91.816999999999993</v>
      </c>
      <c r="AU78" s="30">
        <f t="shared" si="33"/>
        <v>0</v>
      </c>
      <c r="AV78" s="30"/>
      <c r="AW78" s="30"/>
      <c r="AX78" s="17"/>
      <c r="AY78" s="30">
        <f t="shared" si="34"/>
        <v>339.74</v>
      </c>
      <c r="AZ78" s="8"/>
      <c r="BA78" s="53">
        <v>1</v>
      </c>
      <c r="BB78" s="117">
        <v>19</v>
      </c>
      <c r="BC78" s="14">
        <v>41</v>
      </c>
      <c r="BD78" s="13">
        <v>11.2</v>
      </c>
      <c r="BE78" s="13">
        <v>11.058064516129001</v>
      </c>
      <c r="BF78" s="13">
        <v>11</v>
      </c>
      <c r="BG78" s="13">
        <v>11.1</v>
      </c>
      <c r="BH78" s="13">
        <v>11</v>
      </c>
      <c r="BI78" s="42">
        <v>10</v>
      </c>
      <c r="BJ78" s="14">
        <v>10</v>
      </c>
      <c r="BK78" s="13">
        <v>11</v>
      </c>
      <c r="BL78" s="13">
        <v>11</v>
      </c>
      <c r="BM78" s="13">
        <v>11</v>
      </c>
      <c r="BN78" s="13">
        <v>11</v>
      </c>
      <c r="BO78" s="43">
        <v>11</v>
      </c>
      <c r="BP78" s="34"/>
      <c r="BQ78" s="30">
        <v>1</v>
      </c>
      <c r="BR78" s="18"/>
      <c r="BS78" s="114">
        <f t="shared" si="35"/>
        <v>339.74</v>
      </c>
      <c r="BT78" s="115">
        <f t="shared" si="36"/>
        <v>339.74</v>
      </c>
      <c r="BU78" s="115">
        <f t="shared" si="37"/>
        <v>0</v>
      </c>
      <c r="BV78" s="116">
        <f t="shared" si="38"/>
        <v>0</v>
      </c>
      <c r="BW78" s="4" t="s">
        <v>146</v>
      </c>
      <c r="BX78" s="45"/>
      <c r="BY78" s="45"/>
      <c r="BZ78" s="45"/>
      <c r="CA78" s="45"/>
    </row>
    <row r="79" spans="1:79" ht="19.5" thickBot="1">
      <c r="A79" s="172">
        <v>88</v>
      </c>
      <c r="B79" s="170"/>
      <c r="C79" s="50" t="s">
        <v>212</v>
      </c>
      <c r="D79" s="50" t="s">
        <v>213</v>
      </c>
      <c r="E79" s="29">
        <v>282.32300000000004</v>
      </c>
      <c r="F79" s="178"/>
      <c r="G79" s="188" t="s">
        <v>30</v>
      </c>
      <c r="H79" s="182" t="s">
        <v>30</v>
      </c>
      <c r="I79" s="171">
        <f t="shared" si="39"/>
        <v>282.32300000000004</v>
      </c>
      <c r="J79" s="172">
        <v>1</v>
      </c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61"/>
      <c r="AB79" s="31"/>
      <c r="AC79" s="32">
        <v>174.61</v>
      </c>
      <c r="AD79" s="46"/>
      <c r="AE79" s="62">
        <v>50.3</v>
      </c>
      <c r="AF79" s="31"/>
      <c r="AG79" s="32"/>
      <c r="AH79" s="46"/>
      <c r="AI79" s="62"/>
      <c r="AJ79" s="31" t="s">
        <v>81</v>
      </c>
      <c r="AK79" s="32"/>
      <c r="AM79" s="31">
        <v>1.3</v>
      </c>
      <c r="AN79" s="31">
        <v>1</v>
      </c>
      <c r="AO79" s="31">
        <v>1</v>
      </c>
      <c r="AP79" s="31">
        <v>1</v>
      </c>
      <c r="AQ79" s="189">
        <v>1</v>
      </c>
      <c r="AS79" s="30">
        <f t="shared" ref="AS79" si="40">AC79*AM79</f>
        <v>226.99300000000002</v>
      </c>
      <c r="AT79" s="30">
        <f t="shared" ref="AT79" si="41">AE79+(AE79*(AN79-1))+(AE79*0.1)</f>
        <v>55.33</v>
      </c>
      <c r="AU79" s="30">
        <f t="shared" ref="AU79" si="42">AG79+(AG79*(AO79-1))+(AG79*0.3)</f>
        <v>0</v>
      </c>
      <c r="AV79" s="30"/>
      <c r="AW79" s="30"/>
      <c r="AY79" s="30">
        <f t="shared" ref="AY79" si="43">SUM(AS79:AW79)</f>
        <v>282.32300000000004</v>
      </c>
      <c r="BA79" s="53">
        <v>1</v>
      </c>
      <c r="BB79" s="117">
        <v>19</v>
      </c>
      <c r="BC79" s="14">
        <v>41</v>
      </c>
      <c r="BD79" s="13">
        <v>11.2</v>
      </c>
      <c r="BE79" s="13">
        <v>11.058064516129001</v>
      </c>
      <c r="BF79" s="13">
        <v>11</v>
      </c>
      <c r="BG79" s="13">
        <v>11.1</v>
      </c>
      <c r="BH79" s="13">
        <v>11</v>
      </c>
      <c r="BI79" s="42">
        <v>10</v>
      </c>
      <c r="BJ79" s="14">
        <v>10</v>
      </c>
      <c r="BK79" s="13">
        <v>11</v>
      </c>
      <c r="BL79" s="13">
        <v>11</v>
      </c>
      <c r="BM79" s="13">
        <v>11</v>
      </c>
      <c r="BN79" s="13">
        <v>11</v>
      </c>
      <c r="BO79" s="43">
        <v>11</v>
      </c>
      <c r="BP79" s="34"/>
      <c r="BQ79" s="30">
        <v>1</v>
      </c>
      <c r="BS79" s="114">
        <f t="shared" ref="BS79" si="44">BT79+BU79</f>
        <v>282.32300000000004</v>
      </c>
      <c r="BT79" s="115">
        <f t="shared" ref="BT79" si="45">AY79</f>
        <v>282.32300000000004</v>
      </c>
      <c r="BU79" s="115">
        <f t="shared" ref="BU79" si="46">(AY79*(BA79-1))+(AY79*(BQ79-1))</f>
        <v>0</v>
      </c>
      <c r="BV79" s="116">
        <f t="shared" ref="BV79" si="47">(BU79/BS79)</f>
        <v>0</v>
      </c>
    </row>
  </sheetData>
  <mergeCells count="5">
    <mergeCell ref="AB11:AC11"/>
    <mergeCell ref="AD11:AE11"/>
    <mergeCell ref="AF11:AG11"/>
    <mergeCell ref="AH11:AI11"/>
    <mergeCell ref="AJ11:AK11"/>
  </mergeCells>
  <pageMargins left="0.4" right="0.23" top="0.31" bottom="0.31" header="0.18" footer="0.19"/>
  <pageSetup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kluby</vt:lpstr>
      <vt:lpstr>databaza NA WEB</vt:lpstr>
      <vt:lpstr>'databaza NA WEB'!Oblasť_tlače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2020-07-30T07:35:30Z</dcterms:modified>
</cp:coreProperties>
</file>