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5" yWindow="-15" windowWidth="15480" windowHeight="12945"/>
  </bookViews>
  <sheets>
    <sheet name="výpočet hráči" sheetId="33" r:id="rId1"/>
    <sheet name="sumar kluby 2022-01" sheetId="40" r:id="rId2"/>
    <sheet name="Výpočet" sheetId="41" r:id="rId3"/>
  </sheets>
  <definedNames>
    <definedName name="_xlnm.Print_Area" localSheetId="0">'výpočet hráči'!$A$5:$BV$121</definedName>
  </definedNames>
  <calcPr calcId="124519"/>
</workbook>
</file>

<file path=xl/calcChain.xml><?xml version="1.0" encoding="utf-8"?>
<calcChain xmlns="http://schemas.openxmlformats.org/spreadsheetml/2006/main">
  <c r="C56" i="41"/>
  <c r="C55"/>
  <c r="D78" l="1"/>
  <c r="C8" i="40"/>
  <c r="C9"/>
  <c r="C10"/>
  <c r="C13"/>
  <c r="C11"/>
  <c r="C14"/>
  <c r="C15"/>
  <c r="C16"/>
  <c r="C18"/>
  <c r="C19"/>
  <c r="C17"/>
  <c r="C20"/>
  <c r="C21"/>
  <c r="C22"/>
  <c r="C23"/>
  <c r="C24"/>
  <c r="C25"/>
  <c r="D7" i="41" l="1"/>
  <c r="D109" l="1"/>
  <c r="D105"/>
  <c r="D99"/>
  <c r="D98"/>
  <c r="D75"/>
  <c r="D74"/>
  <c r="D71"/>
  <c r="D59"/>
  <c r="D54"/>
  <c r="D37"/>
  <c r="D36"/>
  <c r="D35"/>
  <c r="D23"/>
  <c r="D20"/>
  <c r="D17"/>
  <c r="D6"/>
  <c r="D108"/>
  <c r="D104"/>
  <c r="D101"/>
  <c r="D97"/>
  <c r="D86"/>
  <c r="D82"/>
  <c r="D73"/>
  <c r="D70"/>
  <c r="D64"/>
  <c r="D62"/>
  <c r="D58"/>
  <c r="D53"/>
  <c r="D48"/>
  <c r="D46"/>
  <c r="D34"/>
  <c r="D31"/>
  <c r="D22"/>
  <c r="D19"/>
  <c r="D16"/>
  <c r="D13"/>
  <c r="D5"/>
  <c r="C12" i="40" l="1"/>
  <c r="C6"/>
  <c r="C4"/>
  <c r="C7"/>
  <c r="C5"/>
  <c r="BQ22" i="33"/>
  <c r="BQ39"/>
  <c r="BQ24"/>
  <c r="BQ27"/>
  <c r="BQ42"/>
  <c r="BQ68"/>
  <c r="BQ48"/>
  <c r="BQ17"/>
  <c r="BQ29"/>
  <c r="BQ15"/>
  <c r="BQ13"/>
  <c r="BQ35"/>
  <c r="BQ20"/>
  <c r="BQ19"/>
  <c r="BQ21"/>
  <c r="AW51" l="1"/>
  <c r="AU121"/>
  <c r="AT121"/>
  <c r="AS121"/>
  <c r="AU120"/>
  <c r="AT120"/>
  <c r="AS120"/>
  <c r="AU119"/>
  <c r="AT119"/>
  <c r="AS119"/>
  <c r="AU118"/>
  <c r="AT118"/>
  <c r="AS118"/>
  <c r="AU117"/>
  <c r="AT117"/>
  <c r="AS117"/>
  <c r="AU116"/>
  <c r="AT116"/>
  <c r="AS116"/>
  <c r="AU115"/>
  <c r="AT115"/>
  <c r="AS115"/>
  <c r="AU114"/>
  <c r="AT114"/>
  <c r="AS114"/>
  <c r="AU113"/>
  <c r="AT113"/>
  <c r="AS113"/>
  <c r="AU112"/>
  <c r="AT112"/>
  <c r="AS112"/>
  <c r="AU111"/>
  <c r="AT111"/>
  <c r="AS111"/>
  <c r="AU110"/>
  <c r="AT110"/>
  <c r="AS110"/>
  <c r="AU109"/>
  <c r="AT109"/>
  <c r="AS109"/>
  <c r="AU108"/>
  <c r="AT108"/>
  <c r="AS108"/>
  <c r="AU107"/>
  <c r="AT107"/>
  <c r="AS107"/>
  <c r="AU106"/>
  <c r="AT106"/>
  <c r="AS106"/>
  <c r="AU105"/>
  <c r="AT105"/>
  <c r="AS105"/>
  <c r="AU104"/>
  <c r="AT104"/>
  <c r="AS104"/>
  <c r="AY105" l="1"/>
  <c r="BT105" s="1"/>
  <c r="AY107"/>
  <c r="BU107" s="1"/>
  <c r="AY119"/>
  <c r="BT119" s="1"/>
  <c r="AY111"/>
  <c r="BT111" s="1"/>
  <c r="AY110"/>
  <c r="BT110" s="1"/>
  <c r="AY114"/>
  <c r="BU114" s="1"/>
  <c r="AY113"/>
  <c r="BT113" s="1"/>
  <c r="AY109"/>
  <c r="BT109" s="1"/>
  <c r="AY116"/>
  <c r="BU116" s="1"/>
  <c r="AY112"/>
  <c r="BU112" s="1"/>
  <c r="AY118"/>
  <c r="BU118" s="1"/>
  <c r="AY121"/>
  <c r="BT121" s="1"/>
  <c r="AY115"/>
  <c r="BT115" s="1"/>
  <c r="AY108"/>
  <c r="BU108" s="1"/>
  <c r="AY117"/>
  <c r="BT117" s="1"/>
  <c r="AY120"/>
  <c r="BU120" s="1"/>
  <c r="AY104"/>
  <c r="BU104" s="1"/>
  <c r="AY106"/>
  <c r="BU106" s="1"/>
  <c r="AS58"/>
  <c r="AT58"/>
  <c r="AU58"/>
  <c r="AS59"/>
  <c r="AT59"/>
  <c r="AU59"/>
  <c r="AS60"/>
  <c r="AT60"/>
  <c r="AU60"/>
  <c r="AS61"/>
  <c r="AT61"/>
  <c r="AU61"/>
  <c r="AS62"/>
  <c r="AT62"/>
  <c r="AU62"/>
  <c r="AS63"/>
  <c r="AT63"/>
  <c r="AU63"/>
  <c r="AS64"/>
  <c r="AT64"/>
  <c r="AU64"/>
  <c r="AS65"/>
  <c r="AT65"/>
  <c r="AU65"/>
  <c r="AS66"/>
  <c r="AT66"/>
  <c r="AU66"/>
  <c r="AS67"/>
  <c r="AT67"/>
  <c r="AU67"/>
  <c r="AS68"/>
  <c r="AT68"/>
  <c r="AU68"/>
  <c r="AS69"/>
  <c r="AT69"/>
  <c r="AU69"/>
  <c r="AS70"/>
  <c r="AT70"/>
  <c r="AU70"/>
  <c r="AS71"/>
  <c r="AT71"/>
  <c r="AU71"/>
  <c r="AS72"/>
  <c r="AT72"/>
  <c r="AU72"/>
  <c r="AS73"/>
  <c r="AT73"/>
  <c r="AU73"/>
  <c r="AS74"/>
  <c r="AT74"/>
  <c r="AU74"/>
  <c r="AS75"/>
  <c r="AT75"/>
  <c r="AU75"/>
  <c r="AS76"/>
  <c r="AT76"/>
  <c r="AU76"/>
  <c r="AS77"/>
  <c r="AT77"/>
  <c r="AU77"/>
  <c r="AS78"/>
  <c r="AT78"/>
  <c r="AU78"/>
  <c r="AS79"/>
  <c r="AT79"/>
  <c r="AU79"/>
  <c r="AS80"/>
  <c r="AT80"/>
  <c r="AU80"/>
  <c r="AS81"/>
  <c r="AT81"/>
  <c r="AU81"/>
  <c r="AS82"/>
  <c r="AT82"/>
  <c r="AU82"/>
  <c r="AS83"/>
  <c r="AT83"/>
  <c r="AU83"/>
  <c r="AS84"/>
  <c r="AT84"/>
  <c r="AU84"/>
  <c r="AS85"/>
  <c r="AT85"/>
  <c r="AU85"/>
  <c r="AS86"/>
  <c r="AT86"/>
  <c r="AU86"/>
  <c r="AS87"/>
  <c r="AT87"/>
  <c r="AU87"/>
  <c r="AS88"/>
  <c r="AT88"/>
  <c r="AU88"/>
  <c r="AS89"/>
  <c r="AT89"/>
  <c r="AU89"/>
  <c r="AS90"/>
  <c r="AT90"/>
  <c r="AU90"/>
  <c r="AS91"/>
  <c r="AT91"/>
  <c r="AU91"/>
  <c r="AS92"/>
  <c r="AT92"/>
  <c r="AU92"/>
  <c r="AS93"/>
  <c r="AT93"/>
  <c r="AU93"/>
  <c r="AS94"/>
  <c r="AT94"/>
  <c r="AU94"/>
  <c r="AS95"/>
  <c r="AT95"/>
  <c r="AU95"/>
  <c r="AS96"/>
  <c r="AT96"/>
  <c r="AU96"/>
  <c r="AS97"/>
  <c r="AT97"/>
  <c r="AU97"/>
  <c r="AS98"/>
  <c r="AT98"/>
  <c r="AU98"/>
  <c r="AS99"/>
  <c r="AT99"/>
  <c r="AU99"/>
  <c r="AS100"/>
  <c r="AT100"/>
  <c r="AU100"/>
  <c r="AS101"/>
  <c r="AT101"/>
  <c r="AU101"/>
  <c r="AS102"/>
  <c r="AT102"/>
  <c r="AU102"/>
  <c r="AS103"/>
  <c r="AT103"/>
  <c r="AU103"/>
  <c r="AS122"/>
  <c r="AT122"/>
  <c r="AU122"/>
  <c r="AS123"/>
  <c r="AT123"/>
  <c r="AU123"/>
  <c r="AS124"/>
  <c r="AT124"/>
  <c r="AU124"/>
  <c r="AS125"/>
  <c r="AT125"/>
  <c r="AU125"/>
  <c r="AS126"/>
  <c r="AT126"/>
  <c r="AU126"/>
  <c r="AS127"/>
  <c r="AT127"/>
  <c r="AU127"/>
  <c r="AS128"/>
  <c r="AT128"/>
  <c r="AU128"/>
  <c r="AS129"/>
  <c r="AT129"/>
  <c r="AU129"/>
  <c r="AS130"/>
  <c r="AT130"/>
  <c r="AU130"/>
  <c r="AS131"/>
  <c r="AT131"/>
  <c r="AU131"/>
  <c r="AS132"/>
  <c r="AT132"/>
  <c r="AU132"/>
  <c r="AS133"/>
  <c r="AT133"/>
  <c r="AU133"/>
  <c r="AS134"/>
  <c r="AT134"/>
  <c r="AU134"/>
  <c r="AS135"/>
  <c r="AT135"/>
  <c r="AU135"/>
  <c r="AS136"/>
  <c r="AT136"/>
  <c r="AU136"/>
  <c r="AS137"/>
  <c r="AT137"/>
  <c r="AU137"/>
  <c r="AS138"/>
  <c r="AT138"/>
  <c r="AU138"/>
  <c r="AS139"/>
  <c r="AT139"/>
  <c r="AU139"/>
  <c r="AS140"/>
  <c r="AT140"/>
  <c r="AU140"/>
  <c r="AS141"/>
  <c r="AT141"/>
  <c r="AU141"/>
  <c r="AS142"/>
  <c r="AT142"/>
  <c r="AU142"/>
  <c r="AS143"/>
  <c r="AT143"/>
  <c r="AU143"/>
  <c r="AS144"/>
  <c r="AT144"/>
  <c r="AU144"/>
  <c r="AS145"/>
  <c r="AT145"/>
  <c r="AU145"/>
  <c r="AS146"/>
  <c r="AT146"/>
  <c r="AU146"/>
  <c r="AS147"/>
  <c r="AT147"/>
  <c r="AU147"/>
  <c r="AS148"/>
  <c r="AT148"/>
  <c r="AU148"/>
  <c r="AS149"/>
  <c r="AT149"/>
  <c r="AU149"/>
  <c r="AS150"/>
  <c r="AT150"/>
  <c r="AU150"/>
  <c r="AS151"/>
  <c r="AT151"/>
  <c r="AU151"/>
  <c r="AS152"/>
  <c r="AT152"/>
  <c r="AU152"/>
  <c r="AS153"/>
  <c r="AT153"/>
  <c r="AU153"/>
  <c r="AS154"/>
  <c r="AT154"/>
  <c r="AU154"/>
  <c r="AS155"/>
  <c r="AT155"/>
  <c r="AU155"/>
  <c r="AS156"/>
  <c r="AT156"/>
  <c r="AU156"/>
  <c r="AS157"/>
  <c r="AT157"/>
  <c r="AU157"/>
  <c r="AS158"/>
  <c r="AT158"/>
  <c r="AU158"/>
  <c r="AS159"/>
  <c r="AT159"/>
  <c r="AU159"/>
  <c r="AS160"/>
  <c r="AT160"/>
  <c r="AU160"/>
  <c r="AS161"/>
  <c r="AT161"/>
  <c r="AU161"/>
  <c r="AS162"/>
  <c r="AT162"/>
  <c r="AU162"/>
  <c r="AS163"/>
  <c r="AT163"/>
  <c r="AU163"/>
  <c r="AS164"/>
  <c r="AT164"/>
  <c r="AU164"/>
  <c r="AS165"/>
  <c r="AT165"/>
  <c r="AU165"/>
  <c r="AS166"/>
  <c r="AT166"/>
  <c r="AU166"/>
  <c r="AS167"/>
  <c r="AT167"/>
  <c r="AU167"/>
  <c r="AS168"/>
  <c r="AT168"/>
  <c r="AU168"/>
  <c r="AS169"/>
  <c r="AT169"/>
  <c r="AU169"/>
  <c r="AS170"/>
  <c r="AT170"/>
  <c r="AU170"/>
  <c r="AS171"/>
  <c r="AT171"/>
  <c r="AU171"/>
  <c r="AS172"/>
  <c r="AT172"/>
  <c r="AU172"/>
  <c r="AS173"/>
  <c r="AT173"/>
  <c r="AU173"/>
  <c r="AS174"/>
  <c r="AT174"/>
  <c r="AU174"/>
  <c r="AS175"/>
  <c r="AT175"/>
  <c r="AU175"/>
  <c r="AS176"/>
  <c r="AT176"/>
  <c r="AU176"/>
  <c r="AS177"/>
  <c r="AT177"/>
  <c r="AU177"/>
  <c r="AS178"/>
  <c r="AT178"/>
  <c r="AU178"/>
  <c r="BU105" l="1"/>
  <c r="BS105" s="1"/>
  <c r="I105" s="1"/>
  <c r="BT112"/>
  <c r="BS112" s="1"/>
  <c r="I112" s="1"/>
  <c r="BU119"/>
  <c r="BS119" s="1"/>
  <c r="BT107"/>
  <c r="BS107" s="1"/>
  <c r="I107" s="1"/>
  <c r="BU113"/>
  <c r="BS113" s="1"/>
  <c r="I113" s="1"/>
  <c r="BU109"/>
  <c r="BS109" s="1"/>
  <c r="BV109" s="1"/>
  <c r="BU111"/>
  <c r="BS111" s="1"/>
  <c r="BT120"/>
  <c r="BS120" s="1"/>
  <c r="I120" s="1"/>
  <c r="BT114"/>
  <c r="BS114" s="1"/>
  <c r="I114" s="1"/>
  <c r="BT116"/>
  <c r="BS116" s="1"/>
  <c r="I116" s="1"/>
  <c r="BU117"/>
  <c r="BS117" s="1"/>
  <c r="BT108"/>
  <c r="BS108" s="1"/>
  <c r="I108" s="1"/>
  <c r="BU110"/>
  <c r="BS110" s="1"/>
  <c r="BV110" s="1"/>
  <c r="BU115"/>
  <c r="BS115" s="1"/>
  <c r="I115" s="1"/>
  <c r="BU121"/>
  <c r="BS121" s="1"/>
  <c r="I121" s="1"/>
  <c r="BT118"/>
  <c r="BS118" s="1"/>
  <c r="I118" s="1"/>
  <c r="BT104"/>
  <c r="BS104" s="1"/>
  <c r="I104" s="1"/>
  <c r="BT106"/>
  <c r="BS106" s="1"/>
  <c r="I106" s="1"/>
  <c r="AY62"/>
  <c r="BT62" s="1"/>
  <c r="AY88"/>
  <c r="BT88" s="1"/>
  <c r="AY148"/>
  <c r="BU148" s="1"/>
  <c r="AY144"/>
  <c r="BT144" s="1"/>
  <c r="AY101"/>
  <c r="BU101" s="1"/>
  <c r="AY123"/>
  <c r="BT123" s="1"/>
  <c r="AY175"/>
  <c r="BT175" s="1"/>
  <c r="AY128"/>
  <c r="BU128" s="1"/>
  <c r="AY124"/>
  <c r="BU124" s="1"/>
  <c r="AY102"/>
  <c r="BU102" s="1"/>
  <c r="AY176"/>
  <c r="BT176" s="1"/>
  <c r="AY172"/>
  <c r="BT172" s="1"/>
  <c r="AY152"/>
  <c r="BT152" s="1"/>
  <c r="AY145"/>
  <c r="BU145" s="1"/>
  <c r="AY125"/>
  <c r="BT125" s="1"/>
  <c r="AY173"/>
  <c r="BT173" s="1"/>
  <c r="AY169"/>
  <c r="BU169" s="1"/>
  <c r="AY165"/>
  <c r="BT165" s="1"/>
  <c r="AY161"/>
  <c r="BU161" s="1"/>
  <c r="AY157"/>
  <c r="BT157" s="1"/>
  <c r="AY153"/>
  <c r="BT153" s="1"/>
  <c r="AY168"/>
  <c r="BU168" s="1"/>
  <c r="AY164"/>
  <c r="BU164" s="1"/>
  <c r="AY160"/>
  <c r="BU160" s="1"/>
  <c r="AY133"/>
  <c r="BT133" s="1"/>
  <c r="AY129"/>
  <c r="BT129" s="1"/>
  <c r="AY97"/>
  <c r="BT97" s="1"/>
  <c r="AY94"/>
  <c r="BU94" s="1"/>
  <c r="AY156"/>
  <c r="BU156" s="1"/>
  <c r="AY61"/>
  <c r="BU61" s="1"/>
  <c r="AY138"/>
  <c r="BU138" s="1"/>
  <c r="AY177"/>
  <c r="BU177" s="1"/>
  <c r="AY142"/>
  <c r="BT142" s="1"/>
  <c r="AY143"/>
  <c r="BT143" s="1"/>
  <c r="AY139"/>
  <c r="BT139" s="1"/>
  <c r="AY66"/>
  <c r="BT66" s="1"/>
  <c r="AY63"/>
  <c r="BT63" s="1"/>
  <c r="AY59"/>
  <c r="BT59" s="1"/>
  <c r="AY174"/>
  <c r="BU174" s="1"/>
  <c r="AY147"/>
  <c r="BT147" s="1"/>
  <c r="AY67"/>
  <c r="BT67" s="1"/>
  <c r="AY178"/>
  <c r="BT178" s="1"/>
  <c r="AY171"/>
  <c r="BU171" s="1"/>
  <c r="AY151"/>
  <c r="BU151" s="1"/>
  <c r="AY140"/>
  <c r="BT140" s="1"/>
  <c r="AY136"/>
  <c r="BT136" s="1"/>
  <c r="AY132"/>
  <c r="BT132" s="1"/>
  <c r="AY96"/>
  <c r="BT96" s="1"/>
  <c r="AY83"/>
  <c r="BU83" s="1"/>
  <c r="AY65"/>
  <c r="BU65" s="1"/>
  <c r="AY98"/>
  <c r="BU98" s="1"/>
  <c r="AY100"/>
  <c r="BU100" s="1"/>
  <c r="AY90"/>
  <c r="BU90" s="1"/>
  <c r="AY86"/>
  <c r="BU86" s="1"/>
  <c r="AY81"/>
  <c r="BU81" s="1"/>
  <c r="AY87"/>
  <c r="BU87" s="1"/>
  <c r="AY84"/>
  <c r="BT84" s="1"/>
  <c r="AY77"/>
  <c r="BT77" s="1"/>
  <c r="AY70"/>
  <c r="BT70" s="1"/>
  <c r="AY68"/>
  <c r="BU68" s="1"/>
  <c r="AY71"/>
  <c r="BU71" s="1"/>
  <c r="AY76"/>
  <c r="BU76" s="1"/>
  <c r="AY72"/>
  <c r="BU72" s="1"/>
  <c r="AY58"/>
  <c r="BT58" s="1"/>
  <c r="AY154"/>
  <c r="BT154" s="1"/>
  <c r="AY126"/>
  <c r="BT126" s="1"/>
  <c r="AY74"/>
  <c r="BU74" s="1"/>
  <c r="AY162"/>
  <c r="BU162" s="1"/>
  <c r="AY155"/>
  <c r="BT155" s="1"/>
  <c r="AY137"/>
  <c r="BT137" s="1"/>
  <c r="AY130"/>
  <c r="BT130" s="1"/>
  <c r="AY127"/>
  <c r="BT127" s="1"/>
  <c r="AY91"/>
  <c r="BT91" s="1"/>
  <c r="AY75"/>
  <c r="BT75" s="1"/>
  <c r="AY166"/>
  <c r="BT166" s="1"/>
  <c r="AY159"/>
  <c r="BU159" s="1"/>
  <c r="AY82"/>
  <c r="BT82" s="1"/>
  <c r="AY79"/>
  <c r="BT79" s="1"/>
  <c r="AY146"/>
  <c r="BT146" s="1"/>
  <c r="AY170"/>
  <c r="BT170" s="1"/>
  <c r="AY163"/>
  <c r="BT163" s="1"/>
  <c r="AY141"/>
  <c r="BU141" s="1"/>
  <c r="AY134"/>
  <c r="BT134" s="1"/>
  <c r="AY131"/>
  <c r="BT131" s="1"/>
  <c r="AY167"/>
  <c r="BT167" s="1"/>
  <c r="AY135"/>
  <c r="BU135" s="1"/>
  <c r="AY92"/>
  <c r="BU92" s="1"/>
  <c r="AY85"/>
  <c r="BT85" s="1"/>
  <c r="AY149"/>
  <c r="BU149" s="1"/>
  <c r="AY99"/>
  <c r="BU99" s="1"/>
  <c r="AY95"/>
  <c r="BU95" s="1"/>
  <c r="AY89"/>
  <c r="BT89" s="1"/>
  <c r="AY69"/>
  <c r="BT69" s="1"/>
  <c r="AY103"/>
  <c r="BU103" s="1"/>
  <c r="AY93"/>
  <c r="BT93" s="1"/>
  <c r="AY73"/>
  <c r="BT73" s="1"/>
  <c r="AY80"/>
  <c r="BU80" s="1"/>
  <c r="AY150"/>
  <c r="BU150" s="1"/>
  <c r="AY122"/>
  <c r="BT122" s="1"/>
  <c r="AY158"/>
  <c r="BT158" s="1"/>
  <c r="AY78"/>
  <c r="BT78" s="1"/>
  <c r="AY60"/>
  <c r="BT60" s="1"/>
  <c r="AY64"/>
  <c r="BU64" s="1"/>
  <c r="BV105" l="1"/>
  <c r="I119"/>
  <c r="BV119"/>
  <c r="BV107"/>
  <c r="BV116"/>
  <c r="BV117"/>
  <c r="BV120"/>
  <c r="BV115"/>
  <c r="BV108"/>
  <c r="I111"/>
  <c r="BV111"/>
  <c r="BV121"/>
  <c r="BV118"/>
  <c r="BV114"/>
  <c r="BV104"/>
  <c r="BV113"/>
  <c r="BV106"/>
  <c r="BV112"/>
  <c r="BT102"/>
  <c r="BS102" s="1"/>
  <c r="BT128"/>
  <c r="BS128" s="1"/>
  <c r="I128" s="1"/>
  <c r="BU154"/>
  <c r="BS154" s="1"/>
  <c r="I154" s="1"/>
  <c r="BT101"/>
  <c r="BS101" s="1"/>
  <c r="BU62"/>
  <c r="BS62" s="1"/>
  <c r="I62" s="1"/>
  <c r="BU126"/>
  <c r="BS126" s="1"/>
  <c r="I126" s="1"/>
  <c r="BU63"/>
  <c r="BS63" s="1"/>
  <c r="I63" s="1"/>
  <c r="BU66"/>
  <c r="BS66" s="1"/>
  <c r="I66" s="1"/>
  <c r="BU163"/>
  <c r="BS163" s="1"/>
  <c r="I163" s="1"/>
  <c r="BT162"/>
  <c r="BS162" s="1"/>
  <c r="I162" s="1"/>
  <c r="BT161"/>
  <c r="BS161" s="1"/>
  <c r="I161" s="1"/>
  <c r="BT145"/>
  <c r="BS145" s="1"/>
  <c r="I145" s="1"/>
  <c r="BT174"/>
  <c r="BS174" s="1"/>
  <c r="I174" s="1"/>
  <c r="BU172"/>
  <c r="BS172" s="1"/>
  <c r="I172" s="1"/>
  <c r="BT135"/>
  <c r="BS135" s="1"/>
  <c r="I135" s="1"/>
  <c r="BT149"/>
  <c r="BS149" s="1"/>
  <c r="I149" s="1"/>
  <c r="BU88"/>
  <c r="BS88" s="1"/>
  <c r="I88" s="1"/>
  <c r="BU97"/>
  <c r="BS97" s="1"/>
  <c r="BV97" s="1"/>
  <c r="BU130"/>
  <c r="BS130" s="1"/>
  <c r="I130" s="1"/>
  <c r="BT148"/>
  <c r="BS148" s="1"/>
  <c r="I148" s="1"/>
  <c r="BT171"/>
  <c r="BS171" s="1"/>
  <c r="I171" s="1"/>
  <c r="BU75"/>
  <c r="BS75" s="1"/>
  <c r="I75" s="1"/>
  <c r="BU67"/>
  <c r="BS67" s="1"/>
  <c r="I67" s="1"/>
  <c r="BT138"/>
  <c r="BS138" s="1"/>
  <c r="I138" s="1"/>
  <c r="BU146"/>
  <c r="BS146" s="1"/>
  <c r="I146" s="1"/>
  <c r="BT87"/>
  <c r="BS87" s="1"/>
  <c r="I87" s="1"/>
  <c r="BU176"/>
  <c r="BS176" s="1"/>
  <c r="I176" s="1"/>
  <c r="BT169"/>
  <c r="BS169" s="1"/>
  <c r="BU153"/>
  <c r="BS153" s="1"/>
  <c r="I153" s="1"/>
  <c r="BU129"/>
  <c r="BS129" s="1"/>
  <c r="I129" s="1"/>
  <c r="BU132"/>
  <c r="BS132" s="1"/>
  <c r="I132" s="1"/>
  <c r="BT168"/>
  <c r="BS168" s="1"/>
  <c r="I168" s="1"/>
  <c r="BT94"/>
  <c r="BS94" s="1"/>
  <c r="I94" s="1"/>
  <c r="BU147"/>
  <c r="BS147" s="1"/>
  <c r="BU144"/>
  <c r="BS144" s="1"/>
  <c r="BU175"/>
  <c r="BS175" s="1"/>
  <c r="I175" s="1"/>
  <c r="BU123"/>
  <c r="BS123" s="1"/>
  <c r="I123" s="1"/>
  <c r="BU152"/>
  <c r="BS152" s="1"/>
  <c r="I152" s="1"/>
  <c r="BU170"/>
  <c r="BS170" s="1"/>
  <c r="I170" s="1"/>
  <c r="BT164"/>
  <c r="BS164" s="1"/>
  <c r="I164" s="1"/>
  <c r="BT160"/>
  <c r="BS160" s="1"/>
  <c r="I160" s="1"/>
  <c r="BU143"/>
  <c r="BS143" s="1"/>
  <c r="I143" s="1"/>
  <c r="BU142"/>
  <c r="BS142" s="1"/>
  <c r="I142" s="1"/>
  <c r="BU178"/>
  <c r="BS178" s="1"/>
  <c r="I178" s="1"/>
  <c r="BU165"/>
  <c r="BS165" s="1"/>
  <c r="I165" s="1"/>
  <c r="BT86"/>
  <c r="BS86" s="1"/>
  <c r="I86" s="1"/>
  <c r="BU125"/>
  <c r="BS125" s="1"/>
  <c r="I125" s="1"/>
  <c r="BU136"/>
  <c r="BS136" s="1"/>
  <c r="I136" s="1"/>
  <c r="BU96"/>
  <c r="BS96" s="1"/>
  <c r="BT95"/>
  <c r="BS95" s="1"/>
  <c r="I95" s="1"/>
  <c r="BT83"/>
  <c r="BS83" s="1"/>
  <c r="I83" s="1"/>
  <c r="BU133"/>
  <c r="BS133" s="1"/>
  <c r="BT151"/>
  <c r="BS151" s="1"/>
  <c r="I151" s="1"/>
  <c r="BT124"/>
  <c r="BS124" s="1"/>
  <c r="I124" s="1"/>
  <c r="BU157"/>
  <c r="BS157" s="1"/>
  <c r="I157" s="1"/>
  <c r="BU173"/>
  <c r="BS173" s="1"/>
  <c r="I173" s="1"/>
  <c r="BU89"/>
  <c r="BS89" s="1"/>
  <c r="I89" s="1"/>
  <c r="BT98"/>
  <c r="BS98" s="1"/>
  <c r="I98" s="1"/>
  <c r="BT100"/>
  <c r="BS100" s="1"/>
  <c r="I100" s="1"/>
  <c r="BT103"/>
  <c r="BS103" s="1"/>
  <c r="I103" s="1"/>
  <c r="BU155"/>
  <c r="BS155" s="1"/>
  <c r="I155" s="1"/>
  <c r="BU59"/>
  <c r="BS59" s="1"/>
  <c r="I59" s="1"/>
  <c r="BT156"/>
  <c r="BS156" s="1"/>
  <c r="I156" s="1"/>
  <c r="BU139"/>
  <c r="BS139" s="1"/>
  <c r="I139" s="1"/>
  <c r="BT177"/>
  <c r="BS177" s="1"/>
  <c r="I177" s="1"/>
  <c r="BT90"/>
  <c r="BS90" s="1"/>
  <c r="I90" s="1"/>
  <c r="BU166"/>
  <c r="BS166" s="1"/>
  <c r="I166" s="1"/>
  <c r="BU127"/>
  <c r="BS127" s="1"/>
  <c r="I127" s="1"/>
  <c r="BT61"/>
  <c r="BS61" s="1"/>
  <c r="I61" s="1"/>
  <c r="BU140"/>
  <c r="BS140" s="1"/>
  <c r="BT64"/>
  <c r="BS64" s="1"/>
  <c r="I64" s="1"/>
  <c r="BT65"/>
  <c r="BS65" s="1"/>
  <c r="I65" s="1"/>
  <c r="BT99"/>
  <c r="BS99" s="1"/>
  <c r="I99" s="1"/>
  <c r="BT92"/>
  <c r="BS92" s="1"/>
  <c r="I92" s="1"/>
  <c r="BU93"/>
  <c r="BS93" s="1"/>
  <c r="I93" s="1"/>
  <c r="BT81"/>
  <c r="BS81" s="1"/>
  <c r="I81" s="1"/>
  <c r="BU82"/>
  <c r="BS82" s="1"/>
  <c r="I82" s="1"/>
  <c r="BU84"/>
  <c r="BS84" s="1"/>
  <c r="I84" s="1"/>
  <c r="BU91"/>
  <c r="BS91" s="1"/>
  <c r="BU85"/>
  <c r="BT80"/>
  <c r="BS80" s="1"/>
  <c r="BU77"/>
  <c r="BS77" s="1"/>
  <c r="BU70"/>
  <c r="BS70" s="1"/>
  <c r="I70" s="1"/>
  <c r="BT71"/>
  <c r="BS71" s="1"/>
  <c r="I71" s="1"/>
  <c r="BT68"/>
  <c r="BS68" s="1"/>
  <c r="I68" s="1"/>
  <c r="BU78"/>
  <c r="BS78" s="1"/>
  <c r="BU73"/>
  <c r="BS73" s="1"/>
  <c r="I73" s="1"/>
  <c r="BT76"/>
  <c r="BS76" s="1"/>
  <c r="I76" s="1"/>
  <c r="BT72"/>
  <c r="BS72" s="1"/>
  <c r="I72" s="1"/>
  <c r="BT74"/>
  <c r="BS74" s="1"/>
  <c r="BU79"/>
  <c r="BS79" s="1"/>
  <c r="I79" s="1"/>
  <c r="BU58"/>
  <c r="BS58" s="1"/>
  <c r="BU158"/>
  <c r="BS158" s="1"/>
  <c r="I158" s="1"/>
  <c r="BU69"/>
  <c r="BS69" s="1"/>
  <c r="I69" s="1"/>
  <c r="BU134"/>
  <c r="BS134" s="1"/>
  <c r="I134" s="1"/>
  <c r="BT159"/>
  <c r="BS159" s="1"/>
  <c r="I159" s="1"/>
  <c r="BU131"/>
  <c r="BS131" s="1"/>
  <c r="I131" s="1"/>
  <c r="BT141"/>
  <c r="BS141" s="1"/>
  <c r="I141" s="1"/>
  <c r="BU122"/>
  <c r="BU167"/>
  <c r="BS167" s="1"/>
  <c r="I167" s="1"/>
  <c r="BU137"/>
  <c r="BS137" s="1"/>
  <c r="I137" s="1"/>
  <c r="BT150"/>
  <c r="BS150" s="1"/>
  <c r="I150" s="1"/>
  <c r="BU60"/>
  <c r="BS60" s="1"/>
  <c r="I60" s="1"/>
  <c r="BV128" l="1"/>
  <c r="BV132"/>
  <c r="BV102"/>
  <c r="BV162"/>
  <c r="BV163"/>
  <c r="BV148"/>
  <c r="BV172"/>
  <c r="I169"/>
  <c r="BV169"/>
  <c r="I144"/>
  <c r="BV144"/>
  <c r="BV130"/>
  <c r="BV88"/>
  <c r="BV168"/>
  <c r="BV176"/>
  <c r="BV90"/>
  <c r="BV177"/>
  <c r="I147"/>
  <c r="BV147"/>
  <c r="BV152"/>
  <c r="BV164"/>
  <c r="BV160"/>
  <c r="BV94"/>
  <c r="BV154"/>
  <c r="I133"/>
  <c r="BV133"/>
  <c r="BV124"/>
  <c r="BV86"/>
  <c r="BV175"/>
  <c r="BV136"/>
  <c r="I140"/>
  <c r="BV140"/>
  <c r="BV139"/>
  <c r="BV167"/>
  <c r="BV98"/>
  <c r="BV165"/>
  <c r="BV170"/>
  <c r="BV166"/>
  <c r="BV66"/>
  <c r="BV156"/>
  <c r="BV61"/>
  <c r="BV174"/>
  <c r="BV145"/>
  <c r="BV151"/>
  <c r="BV171"/>
  <c r="BV161"/>
  <c r="BV65"/>
  <c r="BV100"/>
  <c r="BV64"/>
  <c r="BV81"/>
  <c r="BV92"/>
  <c r="BS85"/>
  <c r="I85" s="1"/>
  <c r="BV80"/>
  <c r="BV68"/>
  <c r="I74"/>
  <c r="BV74"/>
  <c r="BV72"/>
  <c r="BV76"/>
  <c r="BV70"/>
  <c r="I58"/>
  <c r="BV58"/>
  <c r="BV142"/>
  <c r="BV134"/>
  <c r="BV131"/>
  <c r="BV93"/>
  <c r="BS122"/>
  <c r="I122" s="1"/>
  <c r="BV71"/>
  <c r="BV82"/>
  <c r="BV129"/>
  <c r="BV83"/>
  <c r="BV138"/>
  <c r="BV137"/>
  <c r="BV84"/>
  <c r="BV135"/>
  <c r="BV69"/>
  <c r="BV77"/>
  <c r="BV73"/>
  <c r="BV95"/>
  <c r="BV123"/>
  <c r="BV143"/>
  <c r="BV59"/>
  <c r="BV63"/>
  <c r="BV62"/>
  <c r="BV67"/>
  <c r="BV141"/>
  <c r="BV79"/>
  <c r="BV159"/>
  <c r="BV157"/>
  <c r="BV153"/>
  <c r="BV75"/>
  <c r="BV91"/>
  <c r="BV89"/>
  <c r="BV103"/>
  <c r="BV146"/>
  <c r="BV96"/>
  <c r="BV149"/>
  <c r="BV87"/>
  <c r="BV125"/>
  <c r="BV173"/>
  <c r="BV101"/>
  <c r="BV178"/>
  <c r="BV155"/>
  <c r="BV99"/>
  <c r="BV78"/>
  <c r="BV158"/>
  <c r="BV150"/>
  <c r="BV126"/>
  <c r="BV127"/>
  <c r="BV60"/>
  <c r="BV85" l="1"/>
  <c r="BV122"/>
  <c r="AV18" l="1"/>
  <c r="AS51"/>
  <c r="AT51"/>
  <c r="AU51"/>
  <c r="AS52"/>
  <c r="AT52"/>
  <c r="AU52"/>
  <c r="AS53"/>
  <c r="AT53"/>
  <c r="AU53"/>
  <c r="AS54"/>
  <c r="AT54"/>
  <c r="AU54"/>
  <c r="AS55"/>
  <c r="AT55"/>
  <c r="AU55"/>
  <c r="AS56"/>
  <c r="AT56"/>
  <c r="AU56"/>
  <c r="AS57"/>
  <c r="AT57"/>
  <c r="AU57"/>
  <c r="AV13"/>
  <c r="AY54" l="1"/>
  <c r="BT54" s="1"/>
  <c r="AY53"/>
  <c r="BU53" s="1"/>
  <c r="AY56"/>
  <c r="BU56" s="1"/>
  <c r="AY52"/>
  <c r="BU52" s="1"/>
  <c r="AY57"/>
  <c r="BT57" s="1"/>
  <c r="AY55"/>
  <c r="BU55" s="1"/>
  <c r="AY51"/>
  <c r="BU51" s="1"/>
  <c r="BU54" l="1"/>
  <c r="BS54" s="1"/>
  <c r="BT53"/>
  <c r="BS53" s="1"/>
  <c r="BT52"/>
  <c r="BS52" s="1"/>
  <c r="BT55"/>
  <c r="BS55" s="1"/>
  <c r="BT51"/>
  <c r="BS51" s="1"/>
  <c r="BU57"/>
  <c r="BS57" s="1"/>
  <c r="BT56"/>
  <c r="BS56" s="1"/>
  <c r="AS48"/>
  <c r="AT48"/>
  <c r="AU48"/>
  <c r="AV48"/>
  <c r="AW48"/>
  <c r="AS49"/>
  <c r="AT49"/>
  <c r="AU49"/>
  <c r="AV49"/>
  <c r="AW49"/>
  <c r="AS50"/>
  <c r="AT50"/>
  <c r="AU50"/>
  <c r="AV50"/>
  <c r="AW50"/>
  <c r="BV56" l="1"/>
  <c r="BV53"/>
  <c r="I53"/>
  <c r="BV54"/>
  <c r="I54"/>
  <c r="BV52"/>
  <c r="I52"/>
  <c r="BV55"/>
  <c r="BV51"/>
  <c r="I51"/>
  <c r="BV57"/>
  <c r="I57"/>
  <c r="AY48"/>
  <c r="BU48" s="1"/>
  <c r="AY49"/>
  <c r="BT49" s="1"/>
  <c r="AY50"/>
  <c r="BT50" s="1"/>
  <c r="AT37"/>
  <c r="AT3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13"/>
  <c r="AW14"/>
  <c r="AW15"/>
  <c r="AW16"/>
  <c r="AW17"/>
  <c r="AW18"/>
  <c r="AW19"/>
  <c r="AW20"/>
  <c r="AW21"/>
  <c r="AW22"/>
  <c r="AW23"/>
  <c r="AW24"/>
  <c r="AW25"/>
  <c r="AW26"/>
  <c r="AW27"/>
  <c r="AW28"/>
  <c r="AS29"/>
  <c r="AT29"/>
  <c r="AU29"/>
  <c r="AV29"/>
  <c r="AS30"/>
  <c r="AT30"/>
  <c r="AU30"/>
  <c r="AV30"/>
  <c r="AS31"/>
  <c r="AT31"/>
  <c r="AU31"/>
  <c r="AV31"/>
  <c r="AS32"/>
  <c r="AT32"/>
  <c r="AU32"/>
  <c r="AV32"/>
  <c r="AS33"/>
  <c r="AT33"/>
  <c r="AU33"/>
  <c r="AV33"/>
  <c r="AS34"/>
  <c r="AT34"/>
  <c r="AU34"/>
  <c r="AV34"/>
  <c r="AS35"/>
  <c r="AT35"/>
  <c r="AU35"/>
  <c r="AV35"/>
  <c r="AS36"/>
  <c r="AT36"/>
  <c r="AU36"/>
  <c r="AV36"/>
  <c r="AS37"/>
  <c r="AU37"/>
  <c r="AV37"/>
  <c r="AS38"/>
  <c r="AU38"/>
  <c r="AV38"/>
  <c r="AS39"/>
  <c r="AT39"/>
  <c r="AU39"/>
  <c r="AV39"/>
  <c r="AS40"/>
  <c r="AT40"/>
  <c r="AU40"/>
  <c r="AV40"/>
  <c r="AS41"/>
  <c r="AT41"/>
  <c r="AU41"/>
  <c r="AV41"/>
  <c r="AS42"/>
  <c r="AT42"/>
  <c r="AU42"/>
  <c r="AV42"/>
  <c r="AS43"/>
  <c r="AT43"/>
  <c r="AU43"/>
  <c r="AV43"/>
  <c r="AS44"/>
  <c r="AT44"/>
  <c r="AU44"/>
  <c r="AV44"/>
  <c r="AS45"/>
  <c r="AT45"/>
  <c r="AU45"/>
  <c r="AV45"/>
  <c r="AS46"/>
  <c r="AT46"/>
  <c r="AU46"/>
  <c r="AV46"/>
  <c r="AS47"/>
  <c r="AT47"/>
  <c r="AU47"/>
  <c r="AV47"/>
  <c r="AS13"/>
  <c r="AT13"/>
  <c r="AU13"/>
  <c r="AS14"/>
  <c r="AT14"/>
  <c r="AU14"/>
  <c r="AV14"/>
  <c r="AS15"/>
  <c r="AT15"/>
  <c r="AU15"/>
  <c r="AV15"/>
  <c r="AS16"/>
  <c r="AT16"/>
  <c r="AU16"/>
  <c r="AV16"/>
  <c r="AS17"/>
  <c r="AT17"/>
  <c r="AU17"/>
  <c r="AV17"/>
  <c r="AS18"/>
  <c r="AT18"/>
  <c r="AU18"/>
  <c r="AS19"/>
  <c r="AT19"/>
  <c r="AU19"/>
  <c r="AV19"/>
  <c r="AS20"/>
  <c r="AT20"/>
  <c r="AU20"/>
  <c r="AV20"/>
  <c r="AS21"/>
  <c r="AT21"/>
  <c r="AU21"/>
  <c r="AV21"/>
  <c r="AS22"/>
  <c r="AT22"/>
  <c r="AU22"/>
  <c r="AV22"/>
  <c r="AS23"/>
  <c r="AT23"/>
  <c r="AU23"/>
  <c r="AV23"/>
  <c r="AS24"/>
  <c r="AT24"/>
  <c r="AU24"/>
  <c r="AV24"/>
  <c r="AS25"/>
  <c r="AT25"/>
  <c r="AU25"/>
  <c r="AV25"/>
  <c r="AS26"/>
  <c r="AT26"/>
  <c r="AU26"/>
  <c r="AV26"/>
  <c r="AS27"/>
  <c r="AT27"/>
  <c r="AU27"/>
  <c r="AV27"/>
  <c r="AS28"/>
  <c r="AT28"/>
  <c r="AU28"/>
  <c r="AV28"/>
  <c r="BT48" l="1"/>
  <c r="BS48" s="1"/>
  <c r="BU49"/>
  <c r="BS49" s="1"/>
  <c r="BU50"/>
  <c r="BS50" s="1"/>
  <c r="AY32"/>
  <c r="BU32" s="1"/>
  <c r="AY46"/>
  <c r="BU46" s="1"/>
  <c r="AY40"/>
  <c r="BU40" s="1"/>
  <c r="AY26"/>
  <c r="BU26" s="1"/>
  <c r="AY20"/>
  <c r="BU20" s="1"/>
  <c r="AY44"/>
  <c r="BU44" s="1"/>
  <c r="AY24"/>
  <c r="BU24" s="1"/>
  <c r="AY16"/>
  <c r="BU16" s="1"/>
  <c r="AY14"/>
  <c r="AY36"/>
  <c r="AY23"/>
  <c r="BU23" s="1"/>
  <c r="AY42"/>
  <c r="BU42" s="1"/>
  <c r="AY27"/>
  <c r="BU27" s="1"/>
  <c r="AY31"/>
  <c r="AY41"/>
  <c r="AY43"/>
  <c r="AY45"/>
  <c r="AY47"/>
  <c r="AY38"/>
  <c r="AY35"/>
  <c r="AY37"/>
  <c r="AY39"/>
  <c r="AY34"/>
  <c r="AY33"/>
  <c r="AY30"/>
  <c r="AY29"/>
  <c r="AY28"/>
  <c r="AY25"/>
  <c r="AY22"/>
  <c r="AY21"/>
  <c r="AY15"/>
  <c r="AY18"/>
  <c r="AY13"/>
  <c r="AY19"/>
  <c r="AY17"/>
  <c r="BV48" l="1"/>
  <c r="I48"/>
  <c r="BV49"/>
  <c r="I49"/>
  <c r="BV50"/>
  <c r="I50"/>
  <c r="BT32"/>
  <c r="BS32" s="1"/>
  <c r="BT44"/>
  <c r="BS44" s="1"/>
  <c r="BT46"/>
  <c r="BS46" s="1"/>
  <c r="BT40"/>
  <c r="BS40" s="1"/>
  <c r="BT16"/>
  <c r="BS16" s="1"/>
  <c r="I16" s="1"/>
  <c r="BT42"/>
  <c r="BS42" s="1"/>
  <c r="BT27"/>
  <c r="BS27" s="1"/>
  <c r="BT23"/>
  <c r="BS23" s="1"/>
  <c r="BU30"/>
  <c r="BT30"/>
  <c r="BU36"/>
  <c r="BT36"/>
  <c r="BU39"/>
  <c r="BT39"/>
  <c r="BU19"/>
  <c r="BT19"/>
  <c r="BU14"/>
  <c r="BT14"/>
  <c r="BU29"/>
  <c r="BT29"/>
  <c r="BT26"/>
  <c r="BS26" s="1"/>
  <c r="BU47"/>
  <c r="BT47"/>
  <c r="BT24"/>
  <c r="BS24" s="1"/>
  <c r="BU33"/>
  <c r="BT33"/>
  <c r="BU35"/>
  <c r="BT35"/>
  <c r="BT20"/>
  <c r="BS20" s="1"/>
  <c r="I20" s="1"/>
  <c r="BU34"/>
  <c r="BT34"/>
  <c r="BU31"/>
  <c r="BT31"/>
  <c r="BU28"/>
  <c r="BT28"/>
  <c r="BU25"/>
  <c r="BT25"/>
  <c r="BU22"/>
  <c r="BT22"/>
  <c r="BU21"/>
  <c r="BT21"/>
  <c r="BU18"/>
  <c r="BT18"/>
  <c r="BU17"/>
  <c r="BT17"/>
  <c r="BU15"/>
  <c r="BT15"/>
  <c r="BU13"/>
  <c r="BT13"/>
  <c r="BU38"/>
  <c r="BT38"/>
  <c r="BU37"/>
  <c r="BT37"/>
  <c r="BU45"/>
  <c r="BT45"/>
  <c r="BU43"/>
  <c r="BT43"/>
  <c r="BU41"/>
  <c r="BT41"/>
  <c r="BV42" l="1"/>
  <c r="I42"/>
  <c r="BV46"/>
  <c r="I46"/>
  <c r="BV44"/>
  <c r="I44"/>
  <c r="BV40"/>
  <c r="I40"/>
  <c r="BV27"/>
  <c r="I27"/>
  <c r="BV23"/>
  <c r="I23"/>
  <c r="BV26"/>
  <c r="I26"/>
  <c r="BV32"/>
  <c r="I32"/>
  <c r="BV24"/>
  <c r="I24"/>
  <c r="BV20"/>
  <c r="BV16"/>
  <c r="BS28"/>
  <c r="BS39"/>
  <c r="BS30"/>
  <c r="BS33"/>
  <c r="BS47"/>
  <c r="BS29"/>
  <c r="BS38"/>
  <c r="BS21"/>
  <c r="BS34"/>
  <c r="BS17"/>
  <c r="I17" s="1"/>
  <c r="BS35"/>
  <c r="BS14"/>
  <c r="I14" s="1"/>
  <c r="BS19"/>
  <c r="I19" s="1"/>
  <c r="BS36"/>
  <c r="BS41"/>
  <c r="BS25"/>
  <c r="BS31"/>
  <c r="BS22"/>
  <c r="BS18"/>
  <c r="I18" s="1"/>
  <c r="BS15"/>
  <c r="I15" s="1"/>
  <c r="BS13"/>
  <c r="I13" s="1"/>
  <c r="BS37"/>
  <c r="BS45"/>
  <c r="BS43"/>
  <c r="BV47" l="1"/>
  <c r="I47"/>
  <c r="BV45"/>
  <c r="I45"/>
  <c r="BV43"/>
  <c r="I43"/>
  <c r="BV39"/>
  <c r="I39"/>
  <c r="BV41"/>
  <c r="I41"/>
  <c r="BV34"/>
  <c r="BV31"/>
  <c r="I31"/>
  <c r="BV30"/>
  <c r="I30"/>
  <c r="BV35"/>
  <c r="BV33"/>
  <c r="I33"/>
  <c r="BV37"/>
  <c r="I37"/>
  <c r="BV36"/>
  <c r="I36"/>
  <c r="BV22"/>
  <c r="I22"/>
  <c r="BV29"/>
  <c r="I29"/>
  <c r="BV38"/>
  <c r="I38"/>
  <c r="BV28"/>
  <c r="I28"/>
  <c r="BV25"/>
  <c r="I25"/>
  <c r="BV21"/>
  <c r="I21"/>
  <c r="BV19"/>
  <c r="BV13"/>
  <c r="BV17"/>
  <c r="BV18"/>
  <c r="BV15"/>
  <c r="BV14"/>
</calcChain>
</file>

<file path=xl/sharedStrings.xml><?xml version="1.0" encoding="utf-8"?>
<sst xmlns="http://schemas.openxmlformats.org/spreadsheetml/2006/main" count="967" uniqueCount="299">
  <si>
    <t>Meno</t>
  </si>
  <si>
    <t xml:space="preserve">Rebricky </t>
  </si>
  <si>
    <t>SR</t>
  </si>
  <si>
    <t>Nz</t>
  </si>
  <si>
    <t>Mz</t>
  </si>
  <si>
    <t>Sz</t>
  </si>
  <si>
    <t>Dor</t>
  </si>
  <si>
    <t>Priezvisko</t>
  </si>
  <si>
    <t>miesto</t>
  </si>
  <si>
    <t>NZ</t>
  </si>
  <si>
    <t>koef</t>
  </si>
  <si>
    <t>rebicek</t>
  </si>
  <si>
    <t>rebricek</t>
  </si>
  <si>
    <t>ITTF  Kad.</t>
  </si>
  <si>
    <t>ITTF jun.</t>
  </si>
  <si>
    <t>ETTU jun.</t>
  </si>
  <si>
    <t>ETTU kad.</t>
  </si>
  <si>
    <t>medzinar.</t>
  </si>
  <si>
    <t>vysledny</t>
  </si>
  <si>
    <t>MEJ</t>
  </si>
  <si>
    <t>dr</t>
  </si>
  <si>
    <t>jedn.</t>
  </si>
  <si>
    <t>MS</t>
  </si>
  <si>
    <t>MEJ A MS</t>
  </si>
  <si>
    <t>ŠK ŠOG NITRA</t>
  </si>
  <si>
    <t>STK ZŠ NA BIELENISKU PEZINOK</t>
  </si>
  <si>
    <t>ŠKST TOPOĽČANY</t>
  </si>
  <si>
    <t>MSK ČADCA</t>
  </si>
  <si>
    <t>ŠKST RUŽOMBEROK</t>
  </si>
  <si>
    <t>MŠK VSTK VRANOV NAD TOPĽOU</t>
  </si>
  <si>
    <t>STO VALALIKY</t>
  </si>
  <si>
    <t>STK DEVÍNSKA NOVÁ VES</t>
  </si>
  <si>
    <t>STK LOKOMOTÍVA KOŠICE</t>
  </si>
  <si>
    <t>TTC POVAŽSKÁ BYSTRICA</t>
  </si>
  <si>
    <t>ŠKST MICHALOVCE</t>
  </si>
  <si>
    <t>body</t>
  </si>
  <si>
    <t>double</t>
  </si>
  <si>
    <t>MIX</t>
  </si>
  <si>
    <t>v SR rebrikoch</t>
  </si>
  <si>
    <t xml:space="preserve">Koeficienty poradia </t>
  </si>
  <si>
    <t xml:space="preserve">Spolu body </t>
  </si>
  <si>
    <t>v SR</t>
  </si>
  <si>
    <t xml:space="preserve">Koeficienty z </t>
  </si>
  <si>
    <t>Medzinar. podujati</t>
  </si>
  <si>
    <t>ETTU/ITTF</t>
  </si>
  <si>
    <t>DOR</t>
  </si>
  <si>
    <t>koeficient vek. kategorie</t>
  </si>
  <si>
    <t>cely koef</t>
  </si>
  <si>
    <t>koef MS</t>
  </si>
  <si>
    <t>MEJ+MS</t>
  </si>
  <si>
    <t>celkovy</t>
  </si>
  <si>
    <t>vysledne</t>
  </si>
  <si>
    <t>spolu</t>
  </si>
  <si>
    <t>por</t>
  </si>
  <si>
    <t xml:space="preserve">pocet </t>
  </si>
  <si>
    <t>zapasov</t>
  </si>
  <si>
    <t>celeho druzstva</t>
  </si>
  <si>
    <t>hraca</t>
  </si>
  <si>
    <t>z toho</t>
  </si>
  <si>
    <t>Body</t>
  </si>
  <si>
    <t>zahr.</t>
  </si>
  <si>
    <t>percentualne</t>
  </si>
  <si>
    <t>kod</t>
  </si>
  <si>
    <t>klubu</t>
  </si>
  <si>
    <t>Body v SR s koef umiestnenia a vekovym koef</t>
  </si>
  <si>
    <t>KLAJBER</t>
  </si>
  <si>
    <t>PACH</t>
  </si>
  <si>
    <t>GOLDÍR</t>
  </si>
  <si>
    <t>KUBALA</t>
  </si>
  <si>
    <t>SAMUEL</t>
  </si>
  <si>
    <t>PALUŠEK</t>
  </si>
  <si>
    <t>JAKUB</t>
  </si>
  <si>
    <t>ADRIANA</t>
  </si>
  <si>
    <t>ILLÁŠOVÁ</t>
  </si>
  <si>
    <t>WILTSCHKOVÁ</t>
  </si>
  <si>
    <t>ŠINKAROVÁ</t>
  </si>
  <si>
    <t>ŠTULLEROVÁ</t>
  </si>
  <si>
    <t>EMA</t>
  </si>
  <si>
    <t>ČINČUROVÁ</t>
  </si>
  <si>
    <t>BITÓOVÁ</t>
  </si>
  <si>
    <t>DIKO</t>
  </si>
  <si>
    <t>ADAM</t>
  </si>
  <si>
    <t>FILIP</t>
  </si>
  <si>
    <t>LABOŠOVÁ</t>
  </si>
  <si>
    <t>TOMÁŠ</t>
  </si>
  <si>
    <t>DANIEL</t>
  </si>
  <si>
    <t>MICHAELA</t>
  </si>
  <si>
    <t>KAMIL</t>
  </si>
  <si>
    <t>ELIŠKA</t>
  </si>
  <si>
    <t>NINA</t>
  </si>
  <si>
    <t>DOMINIKA</t>
  </si>
  <si>
    <t>ANETA</t>
  </si>
  <si>
    <t>PAVOL</t>
  </si>
  <si>
    <t>LAURA</t>
  </si>
  <si>
    <t>KRISTIÁN</t>
  </si>
  <si>
    <t>SÁRA</t>
  </si>
  <si>
    <t>DAMIÁN</t>
  </si>
  <si>
    <t>DALIBOR</t>
  </si>
  <si>
    <t>NICOLAS</t>
  </si>
  <si>
    <t>MONIKA</t>
  </si>
  <si>
    <t>DÁŠA</t>
  </si>
  <si>
    <t>NÉMETHOVÁ</t>
  </si>
  <si>
    <t>ARPÁŠ</t>
  </si>
  <si>
    <t>FLÓRO</t>
  </si>
  <si>
    <t>UHERÍK</t>
  </si>
  <si>
    <t>VINCZEOVÁ</t>
  </si>
  <si>
    <t>WALLENFELSOVÁ</t>
  </si>
  <si>
    <t>DAROVCOVÁ</t>
  </si>
  <si>
    <t>KST RAKSIT</t>
  </si>
  <si>
    <t>DELINČÁK</t>
  </si>
  <si>
    <t>ALICA</t>
  </si>
  <si>
    <t>KOKAVEC</t>
  </si>
  <si>
    <t>KUBJATKOVÁ</t>
  </si>
  <si>
    <t>KORF</t>
  </si>
  <si>
    <t>CAROLINA</t>
  </si>
  <si>
    <t>TTC ZÁHORSKÁ BYSTRICA</t>
  </si>
  <si>
    <t xml:space="preserve"> </t>
  </si>
  <si>
    <t>MARTIN</t>
  </si>
  <si>
    <t>BILKA</t>
  </si>
  <si>
    <t>NELA</t>
  </si>
  <si>
    <t>s</t>
  </si>
  <si>
    <t>klub v ktorom hráč hosťuje</t>
  </si>
  <si>
    <t>výsledné</t>
  </si>
  <si>
    <t>CYPRICH</t>
  </si>
  <si>
    <t>KULICH</t>
  </si>
  <si>
    <t>DIKOVÁ</t>
  </si>
  <si>
    <t>BIANKA</t>
  </si>
  <si>
    <t>TJ STO NIŽNÁ</t>
  </si>
  <si>
    <t>PETRLÍK</t>
  </si>
  <si>
    <t>JURAJ</t>
  </si>
  <si>
    <t>ŠKST FEROMAX BRATISLAVA</t>
  </si>
  <si>
    <t>TTC NOVÉ ZÁMKY</t>
  </si>
  <si>
    <t>LACENOVÁ</t>
  </si>
  <si>
    <t>RENÁTA</t>
  </si>
  <si>
    <t>TJ ČEČEHOV</t>
  </si>
  <si>
    <t>STC ŠKST BRATISLAVA</t>
  </si>
  <si>
    <t>KIRÁLY</t>
  </si>
  <si>
    <t>MATÚŠ</t>
  </si>
  <si>
    <t>MADARAS</t>
  </si>
  <si>
    <t>HABAROVÁ</t>
  </si>
  <si>
    <t>ÓDOR</t>
  </si>
  <si>
    <t>GUASSARDO</t>
  </si>
  <si>
    <t>LILIANA ALICJA</t>
  </si>
  <si>
    <t>ONDRUŠOVÁ</t>
  </si>
  <si>
    <t>ČIŽLÁKOVÁ</t>
  </si>
  <si>
    <t>LUCIA</t>
  </si>
  <si>
    <t>KOLESÁROVÁ</t>
  </si>
  <si>
    <t>DARINA</t>
  </si>
  <si>
    <t>KAČÁNIOVÁ</t>
  </si>
  <si>
    <t>MŠK STO KROMPACHY</t>
  </si>
  <si>
    <t>MAJERČÍKOVÁ</t>
  </si>
  <si>
    <t>LINDA</t>
  </si>
  <si>
    <t>MOLNÁROVÁ</t>
  </si>
  <si>
    <t>EMMA</t>
  </si>
  <si>
    <t>ŠKST JUNIOR MICHAL NA OSTROVE</t>
  </si>
  <si>
    <t>CISÁRIK</t>
  </si>
  <si>
    <t>MARCO</t>
  </si>
  <si>
    <t>TTC OSTRAVA</t>
  </si>
  <si>
    <t>PISARČIKOVÁ</t>
  </si>
  <si>
    <t>FREDERIKA</t>
  </si>
  <si>
    <t>ŠK ZÁVAŽNÁ PORUBA</t>
  </si>
  <si>
    <t>DOUBEK</t>
  </si>
  <si>
    <t>KRISTIAN</t>
  </si>
  <si>
    <t>IVANČO</t>
  </si>
  <si>
    <t>FÉLIX</t>
  </si>
  <si>
    <t>ŠUTIAK</t>
  </si>
  <si>
    <t>FRANCE</t>
  </si>
  <si>
    <t>ROMAN</t>
  </si>
  <si>
    <t>STO KOZÁROVCE</t>
  </si>
  <si>
    <t>STK FUNSTAR TOPOĽČANY</t>
  </si>
  <si>
    <t>DROBOVÁ</t>
  </si>
  <si>
    <t>VERONIKA</t>
  </si>
  <si>
    <t>ZGEBUROVÁ</t>
  </si>
  <si>
    <t>ANASTÁZIA</t>
  </si>
  <si>
    <t>MSK BŘECLAV</t>
  </si>
  <si>
    <t>TJ STO SLOVENSKÁ VES</t>
  </si>
  <si>
    <t>ŠK PARA TT HLOHOVEC</t>
  </si>
  <si>
    <t>ŠKST LUČENEC</t>
  </si>
  <si>
    <t>DZIEWICZOVÁ</t>
  </si>
  <si>
    <t>LEA</t>
  </si>
  <si>
    <t>IGAZOVÁ</t>
  </si>
  <si>
    <t>MARTINA</t>
  </si>
  <si>
    <t>DADEJOVÁ</t>
  </si>
  <si>
    <t>ALEXANDRA</t>
  </si>
  <si>
    <t>LENKA</t>
  </si>
  <si>
    <t>VANIŠOVÁ</t>
  </si>
  <si>
    <t>VANDA</t>
  </si>
  <si>
    <t>ŠKST HUMENNÉ</t>
  </si>
  <si>
    <t>HOLUBČÍK</t>
  </si>
  <si>
    <t>MARKO</t>
  </si>
  <si>
    <t>GODÁL</t>
  </si>
  <si>
    <t>MILAN</t>
  </si>
  <si>
    <t>GEROČOVÁ</t>
  </si>
  <si>
    <t>BAČA</t>
  </si>
  <si>
    <t>ROLAND</t>
  </si>
  <si>
    <t>ŠVEC</t>
  </si>
  <si>
    <t>RASTISLAV</t>
  </si>
  <si>
    <t>NOVOTNÝ</t>
  </si>
  <si>
    <t>ADRIÁN</t>
  </si>
  <si>
    <t>OSK MICHAĽANY</t>
  </si>
  <si>
    <t>SST EUROMILK DUN.STREDA</t>
  </si>
  <si>
    <t>PROCHASZKOVÁ</t>
  </si>
  <si>
    <t>HRABAJOVÁ</t>
  </si>
  <si>
    <t>KIRCHMAYEROVÁ</t>
  </si>
  <si>
    <t>KATARÍNA</t>
  </si>
  <si>
    <t>BACSOVÁ</t>
  </si>
  <si>
    <t>VRABLANSKÁ</t>
  </si>
  <si>
    <t>DIANA</t>
  </si>
  <si>
    <t>SŠK POPROČ</t>
  </si>
  <si>
    <t>KST DRIVE TR. JASTRABIE</t>
  </si>
  <si>
    <t>STK KALINOVO</t>
  </si>
  <si>
    <t>Klub</t>
  </si>
  <si>
    <t>koef.</t>
  </si>
  <si>
    <t>body z koef.</t>
  </si>
  <si>
    <t>IVAN</t>
  </si>
  <si>
    <t>PETER</t>
  </si>
  <si>
    <t>MITRÍK</t>
  </si>
  <si>
    <t>JOZEF</t>
  </si>
  <si>
    <t>ŠK ORION BELÁ NAD CIROCHOU</t>
  </si>
  <si>
    <t>POLÁK</t>
  </si>
  <si>
    <t>HRUTKA</t>
  </si>
  <si>
    <t>HAJNAL</t>
  </si>
  <si>
    <t>BREČE</t>
  </si>
  <si>
    <t>ANDREJ</t>
  </si>
  <si>
    <t>PETRÁŠ</t>
  </si>
  <si>
    <t>HABARA</t>
  </si>
  <si>
    <t>VILIAM</t>
  </si>
  <si>
    <t>ŠKST BOŠANY</t>
  </si>
  <si>
    <t>DEVIATKOVÁ</t>
  </si>
  <si>
    <t>MURKOVÁ</t>
  </si>
  <si>
    <t>VIVIEN</t>
  </si>
  <si>
    <t>počet hráčov</t>
  </si>
  <si>
    <t>TSG KAISERSLAUTERN</t>
  </si>
  <si>
    <t>TEREZKOVÁ</t>
  </si>
  <si>
    <t>JANA</t>
  </si>
  <si>
    <t>TJ OSTRAVA KST</t>
  </si>
  <si>
    <t>MŠK ŽIAR NAD HRONOM</t>
  </si>
  <si>
    <t>NOVICKÝ</t>
  </si>
  <si>
    <t>OLIVER</t>
  </si>
  <si>
    <t>STK ELASTIK TRNAVA</t>
  </si>
  <si>
    <t>VIŠŇOVSKÁ</t>
  </si>
  <si>
    <t>SEPEŠI</t>
  </si>
  <si>
    <t>LUCA</t>
  </si>
  <si>
    <t>BOBOK</t>
  </si>
  <si>
    <t>KIRCHMAYER</t>
  </si>
  <si>
    <t>KOPEČNÝ</t>
  </si>
  <si>
    <t>TURIAK</t>
  </si>
  <si>
    <t>HUDEC</t>
  </si>
  <si>
    <t>ŠK ŠOG DOMINO NITRA</t>
  </si>
  <si>
    <t>STK TOMÁŠOVCE</t>
  </si>
  <si>
    <t>KABÁTOVÁ</t>
  </si>
  <si>
    <t>GOMOLOVÁ</t>
  </si>
  <si>
    <t>TJ GASTO GALANTA</t>
  </si>
  <si>
    <t>ŠKST HAVÍŘOV</t>
  </si>
  <si>
    <t>SABÓ</t>
  </si>
  <si>
    <t>PATRIK</t>
  </si>
  <si>
    <t>DEVIATKA</t>
  </si>
  <si>
    <t>ĽUDOVÍT</t>
  </si>
  <si>
    <t>HOREČNÝ</t>
  </si>
  <si>
    <t>FOLTIN</t>
  </si>
  <si>
    <t>ŠTANCEL</t>
  </si>
  <si>
    <t>RIEDL</t>
  </si>
  <si>
    <t>RONALD</t>
  </si>
  <si>
    <t>POPÉLY</t>
  </si>
  <si>
    <t>OKST DUBY PARCHOVANY</t>
  </si>
  <si>
    <t>LOKOMOTÍVA VRÚTKY</t>
  </si>
  <si>
    <t>SLAVOJ SLÁDKOVIČOVO</t>
  </si>
  <si>
    <t>KRAJČOVIČOVÁ</t>
  </si>
  <si>
    <t>PETRONELA</t>
  </si>
  <si>
    <t>STOLARČÍKOVÁ</t>
  </si>
  <si>
    <t>MELÁNIA</t>
  </si>
  <si>
    <t>PALEŠOVÁ</t>
  </si>
  <si>
    <t>ADELA</t>
  </si>
  <si>
    <t>PAĽKOVÁ</t>
  </si>
  <si>
    <t>ANNA</t>
  </si>
  <si>
    <t>GREGOVÁ</t>
  </si>
  <si>
    <t>MIRIAM</t>
  </si>
  <si>
    <t>PAVEROVÁ</t>
  </si>
  <si>
    <t>BARBORA</t>
  </si>
  <si>
    <t>KST ZŠ TURČIANSKE TEPLICE</t>
  </si>
  <si>
    <t>KOŠICKÝ</t>
  </si>
  <si>
    <t>BOHUŠ</t>
  </si>
  <si>
    <t>AUREL</t>
  </si>
  <si>
    <t>STOJÁK</t>
  </si>
  <si>
    <t>RUSŇÁKOVÁ</t>
  </si>
  <si>
    <t>BARBORA MELISA</t>
  </si>
  <si>
    <t>KOHÚTOVÁ</t>
  </si>
  <si>
    <t>JANEKOVÁ</t>
  </si>
  <si>
    <t>ANABELA AYSUN</t>
  </si>
  <si>
    <t>STK Lokomotíva Košice</t>
  </si>
  <si>
    <t>ŠK Prievidza</t>
  </si>
  <si>
    <t>STO Valaliky</t>
  </si>
  <si>
    <t>STC ŠKST Bratislava</t>
  </si>
  <si>
    <t>ŠKST Ružomberok</t>
  </si>
  <si>
    <t>ŠKST Michalovce</t>
  </si>
  <si>
    <t>ŠKST Karlova Ves</t>
  </si>
  <si>
    <t>CTM</t>
  </si>
  <si>
    <t>Výpočet ÚTM k 1.1.2022</t>
  </si>
  <si>
    <t>ŠK PRIEVIDZA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</si>
</sst>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&quot;€&quot;"/>
  </numFmts>
  <fonts count="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164" fontId="4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/>
    <xf numFmtId="2" fontId="0" fillId="0" borderId="0" xfId="0" applyNumberFormat="1" applyAlignment="1">
      <alignment horizontal="center"/>
    </xf>
    <xf numFmtId="0" fontId="5" fillId="0" borderId="0" xfId="0" applyFont="1"/>
    <xf numFmtId="2" fontId="0" fillId="0" borderId="0" xfId="0" applyNumberFormat="1" applyFill="1" applyAlignment="1">
      <alignment horizontal="center"/>
    </xf>
    <xf numFmtId="2" fontId="6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4" xfId="0" applyFont="1" applyFill="1" applyBorder="1"/>
    <xf numFmtId="164" fontId="3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0" fontId="3" fillId="0" borderId="2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37" xfId="0" applyFont="1" applyFill="1" applyBorder="1"/>
    <xf numFmtId="0" fontId="1" fillId="0" borderId="27" xfId="0" applyFont="1" applyFill="1" applyBorder="1" applyAlignment="1">
      <alignment horizontal="left"/>
    </xf>
    <xf numFmtId="0" fontId="1" fillId="0" borderId="23" xfId="0" applyFont="1" applyFill="1" applyBorder="1"/>
    <xf numFmtId="0" fontId="1" fillId="0" borderId="38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41" xfId="0" applyFont="1" applyFill="1" applyBorder="1"/>
    <xf numFmtId="2" fontId="1" fillId="0" borderId="39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4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9" fontId="1" fillId="0" borderId="0" xfId="0" applyNumberFormat="1" applyFont="1" applyFill="1" applyBorder="1"/>
    <xf numFmtId="10" fontId="1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/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0" xfId="0" applyFont="1" applyFill="1"/>
    <xf numFmtId="164" fontId="1" fillId="0" borderId="8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BW178"/>
  <sheetViews>
    <sheetView tabSelected="1" view="pageBreakPreview" zoomScale="85" zoomScaleSheetLayoutView="85" workbookViewId="0">
      <selection activeCell="G9" sqref="G9"/>
    </sheetView>
  </sheetViews>
  <sheetFormatPr defaultRowHeight="15"/>
  <cols>
    <col min="1" max="1" width="9" style="30" customWidth="1"/>
    <col min="2" max="2" width="0.28515625" style="29" customWidth="1"/>
    <col min="3" max="3" width="16.42578125" style="3" customWidth="1"/>
    <col min="4" max="4" width="12.7109375" style="29" customWidth="1"/>
    <col min="5" max="5" width="7.5703125" style="84" customWidth="1"/>
    <col min="6" max="6" width="12.140625" style="29" customWidth="1"/>
    <col min="7" max="7" width="29.5703125" style="29" customWidth="1"/>
    <col min="8" max="8" width="32.140625" style="29" customWidth="1"/>
    <col min="9" max="9" width="3.42578125" style="134" hidden="1" customWidth="1"/>
    <col min="10" max="27" width="3.42578125" style="30" hidden="1" customWidth="1"/>
    <col min="28" max="28" width="6.85546875" style="38" customWidth="1"/>
    <col min="29" max="29" width="6.85546875" style="39" customWidth="1"/>
    <col min="30" max="31" width="6.85546875" style="30" customWidth="1"/>
    <col min="32" max="32" width="6.85546875" style="38" customWidth="1"/>
    <col min="33" max="33" width="8.5703125" style="39" customWidth="1"/>
    <col min="34" max="35" width="6.85546875" style="30" customWidth="1"/>
    <col min="36" max="36" width="6.85546875" style="38" customWidth="1"/>
    <col min="37" max="37" width="7.85546875" style="39" customWidth="1"/>
    <col min="38" max="38" width="4" style="30" customWidth="1"/>
    <col min="39" max="39" width="5.28515625" style="38" customWidth="1"/>
    <col min="40" max="42" width="5.28515625" style="32" customWidth="1"/>
    <col min="43" max="43" width="5.28515625" style="39" customWidth="1"/>
    <col min="44" max="44" width="5.28515625" style="30" customWidth="1"/>
    <col min="45" max="49" width="7.42578125" style="30" customWidth="1"/>
    <col min="50" max="50" width="3" style="30" customWidth="1"/>
    <col min="51" max="51" width="19.85546875" style="30" customWidth="1"/>
    <col min="52" max="52" width="5.7109375" style="30" customWidth="1"/>
    <col min="53" max="53" width="12.7109375" style="85" customWidth="1"/>
    <col min="54" max="54" width="15" style="3" hidden="1" customWidth="1"/>
    <col min="55" max="55" width="15.28515625" style="3" hidden="1" customWidth="1"/>
    <col min="56" max="56" width="10.7109375" style="30" hidden="1" customWidth="1"/>
    <col min="57" max="60" width="9.140625" style="30" hidden="1" customWidth="1"/>
    <col min="61" max="61" width="13.85546875" style="3" hidden="1" customWidth="1"/>
    <col min="62" max="62" width="15" style="30" hidden="1" customWidth="1"/>
    <col min="63" max="63" width="10.7109375" style="30" hidden="1" customWidth="1"/>
    <col min="64" max="67" width="9.140625" style="30" hidden="1" customWidth="1"/>
    <col min="68" max="68" width="6.42578125" style="3" customWidth="1"/>
    <col min="69" max="69" width="9.140625" style="3" customWidth="1"/>
    <col min="70" max="70" width="6.42578125" style="3" customWidth="1"/>
    <col min="71" max="71" width="12.85546875" style="3" customWidth="1"/>
    <col min="72" max="72" width="9.140625" style="3" customWidth="1"/>
    <col min="73" max="73" width="11" style="30" customWidth="1"/>
    <col min="74" max="74" width="16.7109375" style="30" customWidth="1"/>
    <col min="75" max="75" width="9.140625" style="3" customWidth="1"/>
    <col min="76" max="16384" width="9.140625" style="3"/>
  </cols>
  <sheetData>
    <row r="1" spans="1:75" s="46" customFormat="1">
      <c r="A1" s="32"/>
      <c r="B1" s="42"/>
      <c r="C1" s="32"/>
      <c r="D1" s="42"/>
      <c r="E1" s="52"/>
      <c r="F1" s="42"/>
      <c r="G1" s="42"/>
      <c r="H1" s="42"/>
      <c r="I1" s="5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50"/>
      <c r="BD1" s="32"/>
      <c r="BE1" s="32"/>
      <c r="BF1" s="32"/>
      <c r="BG1" s="32"/>
      <c r="BH1" s="32"/>
      <c r="BJ1" s="32"/>
      <c r="BK1" s="32"/>
      <c r="BL1" s="32"/>
      <c r="BM1" s="32"/>
      <c r="BN1" s="32"/>
      <c r="BO1" s="32"/>
      <c r="BU1" s="32"/>
      <c r="BV1" s="32"/>
    </row>
    <row r="2" spans="1:75" s="46" customFormat="1">
      <c r="A2" s="32"/>
      <c r="B2" s="42"/>
      <c r="C2" s="32"/>
      <c r="D2" s="42"/>
      <c r="E2" s="52"/>
      <c r="F2" s="42"/>
      <c r="G2" s="42"/>
      <c r="H2" s="42"/>
      <c r="I2" s="5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50"/>
      <c r="BD2" s="32"/>
      <c r="BE2" s="32"/>
      <c r="BF2" s="32"/>
      <c r="BG2" s="32"/>
      <c r="BH2" s="32"/>
      <c r="BJ2" s="32"/>
      <c r="BK2" s="32"/>
      <c r="BL2" s="32"/>
      <c r="BM2" s="32"/>
      <c r="BN2" s="32"/>
      <c r="BO2" s="32"/>
      <c r="BU2" s="32"/>
      <c r="BV2" s="32"/>
    </row>
    <row r="3" spans="1:75" s="46" customFormat="1" ht="21">
      <c r="A3" s="32"/>
      <c r="B3" s="42"/>
      <c r="C3" s="32"/>
      <c r="D3" s="42"/>
      <c r="E3" s="52"/>
      <c r="F3" s="42"/>
      <c r="G3" s="42"/>
      <c r="H3" s="42"/>
      <c r="I3" s="5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50"/>
      <c r="BD3" s="32"/>
      <c r="BE3" s="32"/>
      <c r="BF3" s="32"/>
      <c r="BG3" s="32"/>
      <c r="BH3" s="32"/>
      <c r="BJ3" s="32"/>
      <c r="BK3" s="32"/>
      <c r="BL3" s="32"/>
      <c r="BM3" s="32"/>
      <c r="BN3" s="32"/>
      <c r="BO3" s="32"/>
      <c r="BU3" s="113"/>
      <c r="BV3" s="32"/>
    </row>
    <row r="4" spans="1:75" s="46" customFormat="1" ht="21">
      <c r="A4" s="32"/>
      <c r="B4" s="42"/>
      <c r="C4" s="114"/>
      <c r="D4" s="42"/>
      <c r="E4" s="52"/>
      <c r="F4" s="42"/>
      <c r="G4" s="42"/>
      <c r="H4" s="42"/>
      <c r="I4" s="5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50"/>
      <c r="BD4" s="32"/>
      <c r="BE4" s="32"/>
      <c r="BF4" s="32"/>
      <c r="BG4" s="32"/>
      <c r="BH4" s="32"/>
      <c r="BJ4" s="32"/>
      <c r="BK4" s="32"/>
      <c r="BL4" s="32"/>
      <c r="BM4" s="32"/>
      <c r="BN4" s="32"/>
      <c r="BO4" s="32"/>
      <c r="BT4" s="115"/>
      <c r="BU4" s="116"/>
      <c r="BV4" s="32"/>
    </row>
    <row r="5" spans="1:75" s="46" customFormat="1">
      <c r="A5" s="42" t="s">
        <v>46</v>
      </c>
      <c r="B5" s="42"/>
      <c r="D5" s="51" t="s">
        <v>3</v>
      </c>
      <c r="E5" s="52"/>
      <c r="F5" s="42"/>
      <c r="G5" s="42"/>
      <c r="H5" s="42"/>
      <c r="I5" s="5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50"/>
      <c r="BD5" s="32"/>
      <c r="BE5" s="32"/>
      <c r="BF5" s="32"/>
      <c r="BG5" s="32"/>
      <c r="BH5" s="32"/>
      <c r="BJ5" s="32"/>
      <c r="BK5" s="32"/>
      <c r="BL5" s="32"/>
      <c r="BM5" s="32"/>
      <c r="BN5" s="32"/>
      <c r="BO5" s="32"/>
      <c r="BU5" s="32"/>
      <c r="BV5" s="32"/>
    </row>
    <row r="6" spans="1:75" s="46" customFormat="1">
      <c r="A6" s="32"/>
      <c r="B6" s="42"/>
      <c r="D6" s="51" t="s">
        <v>4</v>
      </c>
      <c r="E6" s="52"/>
      <c r="F6" s="42"/>
      <c r="G6" s="42"/>
      <c r="H6" s="42"/>
      <c r="I6" s="5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50"/>
      <c r="BD6" s="32"/>
      <c r="BE6" s="32"/>
      <c r="BF6" s="32"/>
      <c r="BG6" s="32"/>
      <c r="BH6" s="32"/>
      <c r="BJ6" s="32"/>
      <c r="BK6" s="32"/>
      <c r="BL6" s="32"/>
      <c r="BM6" s="32"/>
      <c r="BN6" s="32"/>
      <c r="BO6" s="32"/>
      <c r="BU6" s="32"/>
      <c r="BV6" s="32"/>
    </row>
    <row r="7" spans="1:75" s="46" customFormat="1">
      <c r="A7" s="32"/>
      <c r="B7" s="42"/>
      <c r="D7" s="51" t="s">
        <v>5</v>
      </c>
      <c r="E7" s="52"/>
      <c r="F7" s="42"/>
      <c r="G7" s="42"/>
      <c r="H7" s="42"/>
      <c r="I7" s="5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50"/>
      <c r="BD7" s="32"/>
      <c r="BE7" s="32"/>
      <c r="BF7" s="32"/>
      <c r="BG7" s="32"/>
      <c r="BH7" s="32"/>
      <c r="BJ7" s="32"/>
      <c r="BK7" s="32"/>
      <c r="BL7" s="32"/>
      <c r="BM7" s="32"/>
      <c r="BN7" s="32"/>
      <c r="BO7" s="32"/>
      <c r="BU7" s="32"/>
      <c r="BV7" s="32"/>
    </row>
    <row r="8" spans="1:75" s="46" customFormat="1">
      <c r="A8" s="32"/>
      <c r="B8" s="42"/>
      <c r="D8" s="51" t="s">
        <v>45</v>
      </c>
      <c r="E8" s="52"/>
      <c r="F8" s="42"/>
      <c r="G8" s="42"/>
      <c r="H8" s="42"/>
      <c r="I8" s="5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50" t="s">
        <v>42</v>
      </c>
      <c r="BB8" s="32"/>
      <c r="BD8" s="32"/>
      <c r="BE8" s="32"/>
      <c r="BF8" s="32"/>
      <c r="BG8" s="32"/>
      <c r="BH8" s="32"/>
      <c r="BI8" s="32"/>
      <c r="BK8" s="32"/>
      <c r="BL8" s="32"/>
      <c r="BM8" s="32"/>
      <c r="BN8" s="32"/>
      <c r="BO8" s="32"/>
      <c r="BU8" s="32"/>
      <c r="BV8" s="32"/>
    </row>
    <row r="9" spans="1:75" s="46" customFormat="1" ht="18.75">
      <c r="A9" s="32"/>
      <c r="B9" s="42"/>
      <c r="D9" s="42">
        <v>21</v>
      </c>
      <c r="E9" s="52"/>
      <c r="F9" s="42"/>
      <c r="G9" s="42"/>
      <c r="H9" s="42"/>
      <c r="I9" s="53"/>
      <c r="J9" s="32"/>
      <c r="K9" s="32"/>
      <c r="L9" s="32" t="s">
        <v>23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 t="s">
        <v>1</v>
      </c>
      <c r="AE9" s="32" t="s">
        <v>2</v>
      </c>
      <c r="AF9" s="32"/>
      <c r="AG9" s="32"/>
      <c r="AH9" s="32"/>
      <c r="AI9" s="32"/>
      <c r="AJ9" s="32"/>
      <c r="AK9" s="32"/>
      <c r="AL9" s="32"/>
      <c r="AM9" s="32" t="s">
        <v>39</v>
      </c>
      <c r="AN9" s="32"/>
      <c r="AO9" s="32"/>
      <c r="AP9" s="32"/>
      <c r="AQ9" s="32"/>
      <c r="AR9" s="32"/>
      <c r="AS9" s="32"/>
      <c r="AT9" s="32"/>
      <c r="AU9" s="32" t="s">
        <v>64</v>
      </c>
      <c r="AV9" s="32"/>
      <c r="AW9" s="32"/>
      <c r="AX9" s="32"/>
      <c r="AY9" s="54"/>
      <c r="AZ9" s="32"/>
      <c r="BA9" s="50" t="s">
        <v>43</v>
      </c>
      <c r="BB9" s="32"/>
      <c r="BD9" s="32"/>
      <c r="BE9" s="32"/>
      <c r="BF9" s="32"/>
      <c r="BG9" s="32"/>
      <c r="BH9" s="32"/>
      <c r="BI9" s="32"/>
      <c r="BK9" s="32"/>
      <c r="BL9" s="32"/>
      <c r="BM9" s="32"/>
      <c r="BN9" s="32"/>
      <c r="BO9" s="32"/>
      <c r="BU9" s="32"/>
      <c r="BV9" s="32"/>
    </row>
    <row r="10" spans="1:75" s="46" customFormat="1" ht="19.5" thickBot="1">
      <c r="A10" s="32"/>
      <c r="B10" s="42"/>
      <c r="D10" s="42"/>
      <c r="E10" s="52"/>
      <c r="F10" s="42"/>
      <c r="G10" s="42"/>
      <c r="H10" s="42"/>
      <c r="I10" s="54" t="s">
        <v>122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 t="s">
        <v>38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50"/>
      <c r="BB10" s="50" t="s">
        <v>54</v>
      </c>
      <c r="BC10" s="50" t="s">
        <v>54</v>
      </c>
      <c r="BD10" s="32"/>
      <c r="BE10" s="32"/>
      <c r="BF10" s="32"/>
      <c r="BG10" s="32"/>
      <c r="BH10" s="32"/>
      <c r="BI10" s="50" t="s">
        <v>54</v>
      </c>
      <c r="BJ10" s="50" t="s">
        <v>54</v>
      </c>
      <c r="BK10" s="32"/>
      <c r="BL10" s="32" t="s">
        <v>48</v>
      </c>
      <c r="BM10" s="32"/>
      <c r="BN10" s="32"/>
      <c r="BO10" s="32"/>
      <c r="BQ10" s="46" t="s">
        <v>50</v>
      </c>
      <c r="BS10" s="117" t="s">
        <v>51</v>
      </c>
      <c r="BT10" s="117" t="s">
        <v>58</v>
      </c>
      <c r="BU10" s="54"/>
      <c r="BV10" s="54" t="s">
        <v>61</v>
      </c>
    </row>
    <row r="11" spans="1:75" ht="19.5" thickBot="1">
      <c r="A11" s="105"/>
      <c r="B11" s="118"/>
      <c r="C11" s="119"/>
      <c r="D11" s="118"/>
      <c r="E11" s="120"/>
      <c r="F11" s="118"/>
      <c r="G11" s="121"/>
      <c r="H11" s="121"/>
      <c r="I11" s="122" t="s">
        <v>35</v>
      </c>
      <c r="J11" s="123" t="s">
        <v>62</v>
      </c>
      <c r="K11" s="123" t="s">
        <v>19</v>
      </c>
      <c r="L11" s="123" t="s">
        <v>19</v>
      </c>
      <c r="M11" s="123" t="s">
        <v>19</v>
      </c>
      <c r="N11" s="123" t="s">
        <v>19</v>
      </c>
      <c r="O11" s="123" t="s">
        <v>22</v>
      </c>
      <c r="P11" s="123" t="s">
        <v>22</v>
      </c>
      <c r="Q11" s="123" t="s">
        <v>22</v>
      </c>
      <c r="R11" s="123" t="s">
        <v>22</v>
      </c>
      <c r="S11" s="123" t="s">
        <v>13</v>
      </c>
      <c r="T11" s="123" t="s">
        <v>16</v>
      </c>
      <c r="U11" s="123" t="s">
        <v>14</v>
      </c>
      <c r="V11" s="123" t="s">
        <v>15</v>
      </c>
      <c r="W11" s="123" t="s">
        <v>13</v>
      </c>
      <c r="X11" s="123" t="s">
        <v>16</v>
      </c>
      <c r="Y11" s="123" t="s">
        <v>14</v>
      </c>
      <c r="Z11" s="123" t="s">
        <v>15</v>
      </c>
      <c r="AA11" s="106" t="s">
        <v>17</v>
      </c>
      <c r="AB11" s="109" t="s">
        <v>3</v>
      </c>
      <c r="AC11" s="112">
        <v>0</v>
      </c>
      <c r="AD11" s="109" t="s">
        <v>4</v>
      </c>
      <c r="AE11" s="110">
        <v>0</v>
      </c>
      <c r="AF11" s="109" t="s">
        <v>5</v>
      </c>
      <c r="AG11" s="110">
        <v>0</v>
      </c>
      <c r="AH11" s="111" t="s">
        <v>6</v>
      </c>
      <c r="AI11" s="112">
        <v>0</v>
      </c>
      <c r="AJ11" s="109">
        <v>21</v>
      </c>
      <c r="AK11" s="110">
        <v>0</v>
      </c>
      <c r="AM11" s="33" t="s">
        <v>9</v>
      </c>
      <c r="AN11" s="34" t="s">
        <v>4</v>
      </c>
      <c r="AO11" s="34" t="s">
        <v>5</v>
      </c>
      <c r="AP11" s="34" t="s">
        <v>6</v>
      </c>
      <c r="AQ11" s="35">
        <v>21</v>
      </c>
      <c r="AS11" s="55" t="s">
        <v>9</v>
      </c>
      <c r="AT11" s="55" t="s">
        <v>4</v>
      </c>
      <c r="AU11" s="55" t="s">
        <v>5</v>
      </c>
      <c r="AV11" s="55" t="s">
        <v>6</v>
      </c>
      <c r="AW11" s="55">
        <v>21</v>
      </c>
      <c r="AX11" s="38"/>
      <c r="AY11" s="55" t="s">
        <v>40</v>
      </c>
      <c r="BA11" s="55" t="s">
        <v>44</v>
      </c>
      <c r="BB11" s="56" t="s">
        <v>55</v>
      </c>
      <c r="BC11" s="57" t="s">
        <v>55</v>
      </c>
      <c r="BD11" s="58" t="s">
        <v>47</v>
      </c>
      <c r="BE11" s="58" t="s">
        <v>19</v>
      </c>
      <c r="BF11" s="58" t="s">
        <v>19</v>
      </c>
      <c r="BG11" s="58" t="s">
        <v>19</v>
      </c>
      <c r="BH11" s="59" t="s">
        <v>19</v>
      </c>
      <c r="BI11" s="57" t="s">
        <v>55</v>
      </c>
      <c r="BJ11" s="57" t="s">
        <v>55</v>
      </c>
      <c r="BK11" s="60" t="s">
        <v>47</v>
      </c>
      <c r="BL11" s="60" t="s">
        <v>22</v>
      </c>
      <c r="BM11" s="60" t="s">
        <v>22</v>
      </c>
      <c r="BN11" s="60" t="s">
        <v>22</v>
      </c>
      <c r="BO11" s="38" t="s">
        <v>22</v>
      </c>
      <c r="BP11" s="46"/>
      <c r="BQ11" s="61" t="s">
        <v>10</v>
      </c>
      <c r="BS11" s="124" t="s">
        <v>35</v>
      </c>
      <c r="BT11" s="125" t="s">
        <v>35</v>
      </c>
      <c r="BU11" s="125" t="s">
        <v>59</v>
      </c>
      <c r="BV11" s="126" t="s">
        <v>59</v>
      </c>
    </row>
    <row r="12" spans="1:75" ht="21.75" thickBot="1">
      <c r="A12" s="15" t="s">
        <v>53</v>
      </c>
      <c r="B12" s="18"/>
      <c r="C12" s="19" t="s">
        <v>7</v>
      </c>
      <c r="D12" s="18" t="s">
        <v>0</v>
      </c>
      <c r="E12" s="127"/>
      <c r="F12" s="128">
        <v>2</v>
      </c>
      <c r="G12" s="18" t="s">
        <v>296</v>
      </c>
      <c r="H12" s="18" t="s">
        <v>121</v>
      </c>
      <c r="I12" s="129" t="s">
        <v>52</v>
      </c>
      <c r="J12" s="36" t="s">
        <v>63</v>
      </c>
      <c r="K12" s="36" t="s">
        <v>20</v>
      </c>
      <c r="L12" s="36" t="s">
        <v>21</v>
      </c>
      <c r="M12" s="36" t="s">
        <v>36</v>
      </c>
      <c r="N12" s="36" t="s">
        <v>37</v>
      </c>
      <c r="O12" s="36" t="s">
        <v>20</v>
      </c>
      <c r="P12" s="36" t="s">
        <v>21</v>
      </c>
      <c r="Q12" s="36" t="s">
        <v>36</v>
      </c>
      <c r="R12" s="36" t="s">
        <v>37</v>
      </c>
      <c r="S12" s="36" t="s">
        <v>11</v>
      </c>
      <c r="T12" s="36" t="s">
        <v>12</v>
      </c>
      <c r="U12" s="36" t="s">
        <v>11</v>
      </c>
      <c r="V12" s="36" t="s">
        <v>12</v>
      </c>
      <c r="W12" s="36" t="s">
        <v>10</v>
      </c>
      <c r="X12" s="36" t="s">
        <v>10</v>
      </c>
      <c r="Y12" s="36" t="s">
        <v>10</v>
      </c>
      <c r="Z12" s="36" t="s">
        <v>10</v>
      </c>
      <c r="AA12" s="17" t="s">
        <v>18</v>
      </c>
      <c r="AB12" s="7" t="s">
        <v>8</v>
      </c>
      <c r="AC12" s="17" t="s">
        <v>35</v>
      </c>
      <c r="AD12" s="7" t="s">
        <v>8</v>
      </c>
      <c r="AE12" s="8" t="s">
        <v>35</v>
      </c>
      <c r="AF12" s="7" t="s">
        <v>8</v>
      </c>
      <c r="AG12" s="8" t="s">
        <v>35</v>
      </c>
      <c r="AH12" s="16" t="s">
        <v>8</v>
      </c>
      <c r="AI12" s="17" t="s">
        <v>35</v>
      </c>
      <c r="AJ12" s="7" t="s">
        <v>8</v>
      </c>
      <c r="AK12" s="8" t="s">
        <v>35</v>
      </c>
      <c r="AM12" s="7">
        <v>0</v>
      </c>
      <c r="AN12" s="36">
        <v>0</v>
      </c>
      <c r="AO12" s="36">
        <v>0</v>
      </c>
      <c r="AP12" s="36">
        <v>0</v>
      </c>
      <c r="AQ12" s="8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Y12" s="63" t="s">
        <v>41</v>
      </c>
      <c r="BA12" s="64" t="s">
        <v>12</v>
      </c>
      <c r="BB12" s="65" t="s">
        <v>57</v>
      </c>
      <c r="BC12" s="66" t="s">
        <v>56</v>
      </c>
      <c r="BD12" s="67" t="s">
        <v>20</v>
      </c>
      <c r="BE12" s="67" t="s">
        <v>20</v>
      </c>
      <c r="BF12" s="67" t="s">
        <v>21</v>
      </c>
      <c r="BG12" s="67" t="s">
        <v>36</v>
      </c>
      <c r="BH12" s="68" t="s">
        <v>37</v>
      </c>
      <c r="BI12" s="66" t="s">
        <v>57</v>
      </c>
      <c r="BJ12" s="66" t="s">
        <v>56</v>
      </c>
      <c r="BK12" s="62" t="s">
        <v>20</v>
      </c>
      <c r="BL12" s="62" t="s">
        <v>20</v>
      </c>
      <c r="BM12" s="62" t="s">
        <v>21</v>
      </c>
      <c r="BN12" s="62" t="s">
        <v>36</v>
      </c>
      <c r="BO12" s="69" t="s">
        <v>37</v>
      </c>
      <c r="BP12" s="46"/>
      <c r="BQ12" s="62" t="s">
        <v>49</v>
      </c>
      <c r="BS12" s="130" t="s">
        <v>52</v>
      </c>
      <c r="BT12" s="131" t="s">
        <v>2</v>
      </c>
      <c r="BU12" s="131" t="s">
        <v>60</v>
      </c>
      <c r="BV12" s="132" t="s">
        <v>60</v>
      </c>
    </row>
    <row r="13" spans="1:75" ht="21">
      <c r="A13" s="6">
        <v>1</v>
      </c>
      <c r="B13" s="10"/>
      <c r="C13" s="10" t="s">
        <v>65</v>
      </c>
      <c r="D13" s="10" t="s">
        <v>81</v>
      </c>
      <c r="E13" s="27"/>
      <c r="F13" s="40">
        <v>6696.5219909999996</v>
      </c>
      <c r="G13" s="31" t="s">
        <v>289</v>
      </c>
      <c r="H13" s="10" t="s">
        <v>232</v>
      </c>
      <c r="I13" s="13">
        <f>BS13</f>
        <v>6696.5219909999996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44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6">
        <v>1</v>
      </c>
      <c r="Z13" s="6">
        <v>1</v>
      </c>
      <c r="AA13" s="11">
        <v>1</v>
      </c>
      <c r="AB13" s="5"/>
      <c r="AC13" s="11"/>
      <c r="AD13" s="5"/>
      <c r="AE13" s="2"/>
      <c r="AF13" s="5"/>
      <c r="AG13" s="2"/>
      <c r="AH13" s="9"/>
      <c r="AI13" s="11">
        <v>398.55</v>
      </c>
      <c r="AJ13" s="5"/>
      <c r="AK13" s="2">
        <v>218.84</v>
      </c>
      <c r="AM13" s="5">
        <v>1</v>
      </c>
      <c r="AN13" s="5">
        <v>1</v>
      </c>
      <c r="AO13" s="5">
        <v>1</v>
      </c>
      <c r="AP13" s="5">
        <v>2</v>
      </c>
      <c r="AQ13" s="5">
        <v>2</v>
      </c>
      <c r="AS13" s="37">
        <f t="shared" ref="AS13:AS31" si="0">AC13*AM13</f>
        <v>0</v>
      </c>
      <c r="AT13" s="37">
        <f t="shared" ref="AT13:AT31" si="1">AE13+(AE13*(AN13-1))+(AE13*0.1)</f>
        <v>0</v>
      </c>
      <c r="AU13" s="37">
        <f t="shared" ref="AU13:AU31" si="2">AG13+(AG13*(AO13-1))+(AG13*0.3)</f>
        <v>0</v>
      </c>
      <c r="AV13" s="37">
        <f t="shared" ref="AV13:AV31" si="3">AI13+(AI13*(AP13-1))+(AI13*0.5)</f>
        <v>996.375</v>
      </c>
      <c r="AW13" s="37">
        <f t="shared" ref="AW13:AW31" si="4">AK13+(AK13*(AQ13-1))+(AK13*0.4)</f>
        <v>525.21600000000001</v>
      </c>
      <c r="AY13" s="37">
        <f t="shared" ref="AY13:AY31" si="5">SUM(AS13:AW13)</f>
        <v>1521.5909999999999</v>
      </c>
      <c r="BA13" s="37">
        <v>2</v>
      </c>
      <c r="BB13" s="70">
        <v>9</v>
      </c>
      <c r="BC13" s="41">
        <v>31</v>
      </c>
      <c r="BD13" s="6">
        <v>1.2</v>
      </c>
      <c r="BE13" s="6">
        <v>1.0580645161290323</v>
      </c>
      <c r="BF13" s="6">
        <v>1</v>
      </c>
      <c r="BG13" s="6">
        <v>1.1000000000000001</v>
      </c>
      <c r="BH13" s="6">
        <v>1</v>
      </c>
      <c r="BI13" s="71">
        <v>0</v>
      </c>
      <c r="BJ13" s="41">
        <v>0</v>
      </c>
      <c r="BK13" s="6">
        <v>1</v>
      </c>
      <c r="BL13" s="6">
        <v>1</v>
      </c>
      <c r="BM13" s="6">
        <v>1</v>
      </c>
      <c r="BN13" s="6">
        <v>1</v>
      </c>
      <c r="BO13" s="11">
        <v>1</v>
      </c>
      <c r="BP13" s="42"/>
      <c r="BQ13" s="37">
        <f>1+0.3+1.23+0.871</f>
        <v>3.4010000000000002</v>
      </c>
      <c r="BS13" s="72">
        <f t="shared" ref="BS13:BS31" si="6">BT13+BU13</f>
        <v>6696.5219909999996</v>
      </c>
      <c r="BT13" s="73">
        <f t="shared" ref="BT13:BT31" si="7">AY13</f>
        <v>1521.5909999999999</v>
      </c>
      <c r="BU13" s="73">
        <f t="shared" ref="BU13:BU31" si="8">(AY13*(BA13-1))+(AY13*(BQ13-1))</f>
        <v>5174.9309910000002</v>
      </c>
      <c r="BV13" s="74">
        <f t="shared" ref="BV13:BV31" si="9">(BU13/BS13)</f>
        <v>0.77277891388320841</v>
      </c>
      <c r="BW13" s="75" t="s">
        <v>116</v>
      </c>
    </row>
    <row r="14" spans="1:75" ht="21">
      <c r="A14" s="6">
        <v>2</v>
      </c>
      <c r="B14" s="10"/>
      <c r="C14" s="10" t="s">
        <v>123</v>
      </c>
      <c r="D14" s="10" t="s">
        <v>69</v>
      </c>
      <c r="E14" s="27"/>
      <c r="F14" s="40">
        <v>454.19</v>
      </c>
      <c r="G14" s="10" t="s">
        <v>27</v>
      </c>
      <c r="H14" s="10" t="s">
        <v>27</v>
      </c>
      <c r="I14" s="13">
        <f t="shared" ref="I14:I54" si="10">BS14</f>
        <v>454.19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44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6">
        <v>1</v>
      </c>
      <c r="Z14" s="6">
        <v>1</v>
      </c>
      <c r="AA14" s="11">
        <v>1</v>
      </c>
      <c r="AB14" s="5"/>
      <c r="AC14" s="11"/>
      <c r="AD14" s="5"/>
      <c r="AE14" s="2"/>
      <c r="AF14" s="5"/>
      <c r="AG14" s="2"/>
      <c r="AH14" s="9"/>
      <c r="AI14" s="11"/>
      <c r="AJ14" s="5"/>
      <c r="AK14" s="2">
        <v>206.45</v>
      </c>
      <c r="AM14" s="5">
        <v>1</v>
      </c>
      <c r="AN14" s="5">
        <v>1</v>
      </c>
      <c r="AO14" s="5">
        <v>1</v>
      </c>
      <c r="AP14" s="5">
        <v>1</v>
      </c>
      <c r="AQ14" s="5">
        <v>1.8</v>
      </c>
      <c r="AS14" s="37">
        <f t="shared" si="0"/>
        <v>0</v>
      </c>
      <c r="AT14" s="37">
        <f t="shared" si="1"/>
        <v>0</v>
      </c>
      <c r="AU14" s="37">
        <f t="shared" si="2"/>
        <v>0</v>
      </c>
      <c r="AV14" s="37">
        <f t="shared" si="3"/>
        <v>0</v>
      </c>
      <c r="AW14" s="37">
        <f t="shared" si="4"/>
        <v>454.19</v>
      </c>
      <c r="AY14" s="37">
        <f t="shared" si="5"/>
        <v>454.19</v>
      </c>
      <c r="BA14" s="37">
        <v>1</v>
      </c>
      <c r="BB14" s="70">
        <v>9</v>
      </c>
      <c r="BC14" s="41">
        <v>31</v>
      </c>
      <c r="BD14" s="6">
        <v>1.2</v>
      </c>
      <c r="BE14" s="6">
        <v>1.0580645161290323</v>
      </c>
      <c r="BF14" s="6">
        <v>1</v>
      </c>
      <c r="BG14" s="6">
        <v>1.1000000000000001</v>
      </c>
      <c r="BH14" s="6">
        <v>1</v>
      </c>
      <c r="BI14" s="71">
        <v>0</v>
      </c>
      <c r="BJ14" s="41">
        <v>0</v>
      </c>
      <c r="BK14" s="6">
        <v>1</v>
      </c>
      <c r="BL14" s="6">
        <v>1</v>
      </c>
      <c r="BM14" s="6">
        <v>1</v>
      </c>
      <c r="BN14" s="6">
        <v>1</v>
      </c>
      <c r="BO14" s="11">
        <v>1</v>
      </c>
      <c r="BP14" s="46"/>
      <c r="BQ14" s="37">
        <v>1</v>
      </c>
      <c r="BS14" s="76">
        <f t="shared" si="6"/>
        <v>454.19</v>
      </c>
      <c r="BT14" s="77">
        <f t="shared" si="7"/>
        <v>454.19</v>
      </c>
      <c r="BU14" s="77">
        <f t="shared" si="8"/>
        <v>0</v>
      </c>
      <c r="BV14" s="78">
        <f t="shared" si="9"/>
        <v>0</v>
      </c>
      <c r="BW14" s="75" t="s">
        <v>116</v>
      </c>
    </row>
    <row r="15" spans="1:75" ht="21">
      <c r="A15" s="6">
        <v>3</v>
      </c>
      <c r="B15" s="10"/>
      <c r="C15" s="10" t="s">
        <v>109</v>
      </c>
      <c r="D15" s="10" t="s">
        <v>82</v>
      </c>
      <c r="E15" s="27"/>
      <c r="F15" s="40">
        <v>3269.1480179999999</v>
      </c>
      <c r="G15" s="10" t="s">
        <v>157</v>
      </c>
      <c r="H15" s="10" t="s">
        <v>157</v>
      </c>
      <c r="I15" s="13">
        <f t="shared" si="10"/>
        <v>3269.1480179999999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44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6">
        <v>1</v>
      </c>
      <c r="Z15" s="6">
        <v>1</v>
      </c>
      <c r="AA15" s="11">
        <v>1</v>
      </c>
      <c r="AB15" s="5"/>
      <c r="AC15" s="11"/>
      <c r="AD15" s="5"/>
      <c r="AE15" s="2"/>
      <c r="AF15" s="5"/>
      <c r="AG15" s="2"/>
      <c r="AH15" s="9"/>
      <c r="AI15" s="11">
        <v>251.51</v>
      </c>
      <c r="AJ15" s="5"/>
      <c r="AK15" s="2">
        <v>205.19</v>
      </c>
      <c r="AM15" s="5">
        <v>1</v>
      </c>
      <c r="AN15" s="5">
        <v>1</v>
      </c>
      <c r="AO15" s="5">
        <v>1</v>
      </c>
      <c r="AP15" s="5">
        <v>1.8</v>
      </c>
      <c r="AQ15" s="5">
        <v>1.6</v>
      </c>
      <c r="AS15" s="37">
        <f t="shared" si="0"/>
        <v>0</v>
      </c>
      <c r="AT15" s="37">
        <f t="shared" si="1"/>
        <v>0</v>
      </c>
      <c r="AU15" s="37">
        <f t="shared" si="2"/>
        <v>0</v>
      </c>
      <c r="AV15" s="37">
        <f t="shared" si="3"/>
        <v>578.47299999999996</v>
      </c>
      <c r="AW15" s="37">
        <f t="shared" si="4"/>
        <v>410.38000000000005</v>
      </c>
      <c r="AY15" s="37">
        <f t="shared" si="5"/>
        <v>988.85300000000007</v>
      </c>
      <c r="BA15" s="37">
        <v>1.7</v>
      </c>
      <c r="BB15" s="70">
        <v>9</v>
      </c>
      <c r="BC15" s="41">
        <v>31</v>
      </c>
      <c r="BD15" s="6">
        <v>1.2</v>
      </c>
      <c r="BE15" s="6">
        <v>1.0580645161290323</v>
      </c>
      <c r="BF15" s="6">
        <v>1</v>
      </c>
      <c r="BG15" s="6">
        <v>1.1000000000000001</v>
      </c>
      <c r="BH15" s="6">
        <v>1</v>
      </c>
      <c r="BI15" s="71">
        <v>0</v>
      </c>
      <c r="BJ15" s="41">
        <v>0</v>
      </c>
      <c r="BK15" s="6">
        <v>1</v>
      </c>
      <c r="BL15" s="6">
        <v>1</v>
      </c>
      <c r="BM15" s="6">
        <v>1</v>
      </c>
      <c r="BN15" s="6">
        <v>1</v>
      </c>
      <c r="BO15" s="11">
        <v>1</v>
      </c>
      <c r="BP15" s="46"/>
      <c r="BQ15" s="37">
        <f>1+1.23+0.376</f>
        <v>2.6059999999999999</v>
      </c>
      <c r="BS15" s="76">
        <f t="shared" si="6"/>
        <v>3269.1480179999999</v>
      </c>
      <c r="BT15" s="77">
        <f t="shared" si="7"/>
        <v>988.85300000000007</v>
      </c>
      <c r="BU15" s="77">
        <f t="shared" si="8"/>
        <v>2280.2950179999998</v>
      </c>
      <c r="BV15" s="78">
        <f t="shared" si="9"/>
        <v>0.69751966122202058</v>
      </c>
      <c r="BW15" s="75" t="s">
        <v>116</v>
      </c>
    </row>
    <row r="16" spans="1:75" ht="21">
      <c r="A16" s="6">
        <v>4</v>
      </c>
      <c r="B16" s="10"/>
      <c r="C16" s="10" t="s">
        <v>80</v>
      </c>
      <c r="D16" s="10" t="s">
        <v>97</v>
      </c>
      <c r="E16" s="27"/>
      <c r="F16" s="40">
        <v>300.27999999999997</v>
      </c>
      <c r="G16" s="10" t="s">
        <v>127</v>
      </c>
      <c r="H16" s="10" t="s">
        <v>127</v>
      </c>
      <c r="I16" s="13">
        <f t="shared" si="10"/>
        <v>300.27999999999997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44</v>
      </c>
      <c r="T16" s="6">
        <v>0</v>
      </c>
      <c r="U16" s="6">
        <v>0</v>
      </c>
      <c r="V16" s="6">
        <v>0</v>
      </c>
      <c r="W16" s="6">
        <v>1</v>
      </c>
      <c r="X16" s="6">
        <v>1</v>
      </c>
      <c r="Y16" s="6">
        <v>1</v>
      </c>
      <c r="Z16" s="6">
        <v>1</v>
      </c>
      <c r="AA16" s="11">
        <v>1</v>
      </c>
      <c r="AB16" s="5"/>
      <c r="AC16" s="11"/>
      <c r="AD16" s="5"/>
      <c r="AE16" s="2"/>
      <c r="AF16" s="5"/>
      <c r="AG16" s="2"/>
      <c r="AH16" s="9"/>
      <c r="AI16" s="11"/>
      <c r="AJ16" s="5"/>
      <c r="AK16" s="2">
        <v>150.13999999999999</v>
      </c>
      <c r="AM16" s="5">
        <v>1</v>
      </c>
      <c r="AN16" s="5">
        <v>1</v>
      </c>
      <c r="AO16" s="5">
        <v>1</v>
      </c>
      <c r="AP16" s="5">
        <v>1</v>
      </c>
      <c r="AQ16" s="5">
        <v>1.6</v>
      </c>
      <c r="AS16" s="37">
        <f t="shared" si="0"/>
        <v>0</v>
      </c>
      <c r="AT16" s="37">
        <f t="shared" si="1"/>
        <v>0</v>
      </c>
      <c r="AU16" s="37">
        <f t="shared" si="2"/>
        <v>0</v>
      </c>
      <c r="AV16" s="37">
        <f t="shared" si="3"/>
        <v>0</v>
      </c>
      <c r="AW16" s="37">
        <f t="shared" si="4"/>
        <v>300.27999999999997</v>
      </c>
      <c r="AY16" s="37">
        <f t="shared" si="5"/>
        <v>300.27999999999997</v>
      </c>
      <c r="BA16" s="37">
        <v>1</v>
      </c>
      <c r="BB16" s="70">
        <v>9</v>
      </c>
      <c r="BC16" s="41">
        <v>31</v>
      </c>
      <c r="BD16" s="6">
        <v>1.2</v>
      </c>
      <c r="BE16" s="6">
        <v>1.0580645161290323</v>
      </c>
      <c r="BF16" s="6">
        <v>1</v>
      </c>
      <c r="BG16" s="6">
        <v>1.1000000000000001</v>
      </c>
      <c r="BH16" s="6">
        <v>1</v>
      </c>
      <c r="BI16" s="71">
        <v>0</v>
      </c>
      <c r="BJ16" s="41">
        <v>0</v>
      </c>
      <c r="BK16" s="6">
        <v>1</v>
      </c>
      <c r="BL16" s="6">
        <v>1</v>
      </c>
      <c r="BM16" s="6">
        <v>1</v>
      </c>
      <c r="BN16" s="6">
        <v>1</v>
      </c>
      <c r="BO16" s="11">
        <v>1</v>
      </c>
      <c r="BP16" s="46"/>
      <c r="BQ16" s="37">
        <v>1</v>
      </c>
      <c r="BS16" s="76">
        <f t="shared" si="6"/>
        <v>300.27999999999997</v>
      </c>
      <c r="BT16" s="77">
        <f t="shared" si="7"/>
        <v>300.27999999999997</v>
      </c>
      <c r="BU16" s="77">
        <f t="shared" si="8"/>
        <v>0</v>
      </c>
      <c r="BV16" s="78">
        <f t="shared" si="9"/>
        <v>0</v>
      </c>
      <c r="BW16" s="75" t="s">
        <v>116</v>
      </c>
    </row>
    <row r="17" spans="1:75" ht="21">
      <c r="A17" s="6">
        <v>5</v>
      </c>
      <c r="B17" s="10"/>
      <c r="C17" s="10" t="s">
        <v>67</v>
      </c>
      <c r="D17" s="10" t="s">
        <v>71</v>
      </c>
      <c r="E17" s="27"/>
      <c r="F17" s="40">
        <v>1027.2372440000001</v>
      </c>
      <c r="G17" s="10" t="s">
        <v>27</v>
      </c>
      <c r="H17" s="10" t="s">
        <v>27</v>
      </c>
      <c r="I17" s="13">
        <f t="shared" si="10"/>
        <v>1027.2372440000001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44</v>
      </c>
      <c r="T17" s="6">
        <v>0</v>
      </c>
      <c r="U17" s="6">
        <v>0</v>
      </c>
      <c r="V17" s="6">
        <v>0</v>
      </c>
      <c r="W17" s="6">
        <v>1</v>
      </c>
      <c r="X17" s="6">
        <v>1</v>
      </c>
      <c r="Y17" s="6">
        <v>1</v>
      </c>
      <c r="Z17" s="6">
        <v>1</v>
      </c>
      <c r="AA17" s="11">
        <v>1</v>
      </c>
      <c r="AB17" s="5"/>
      <c r="AC17" s="11"/>
      <c r="AD17" s="5"/>
      <c r="AE17" s="2"/>
      <c r="AF17" s="5"/>
      <c r="AG17" s="2"/>
      <c r="AH17" s="9"/>
      <c r="AI17" s="11">
        <v>198.72</v>
      </c>
      <c r="AJ17" s="5"/>
      <c r="AK17" s="2">
        <v>149.72</v>
      </c>
      <c r="AM17" s="5">
        <v>1</v>
      </c>
      <c r="AN17" s="5">
        <v>1</v>
      </c>
      <c r="AO17" s="5">
        <v>1</v>
      </c>
      <c r="AP17" s="5">
        <v>1.6</v>
      </c>
      <c r="AQ17" s="5">
        <v>1.3</v>
      </c>
      <c r="AS17" s="37">
        <f t="shared" si="0"/>
        <v>0</v>
      </c>
      <c r="AT17" s="37">
        <f t="shared" si="1"/>
        <v>0</v>
      </c>
      <c r="AU17" s="37">
        <f t="shared" si="2"/>
        <v>0</v>
      </c>
      <c r="AV17" s="37">
        <f t="shared" si="3"/>
        <v>417.31200000000001</v>
      </c>
      <c r="AW17" s="37">
        <f t="shared" si="4"/>
        <v>254.524</v>
      </c>
      <c r="AY17" s="37">
        <f t="shared" si="5"/>
        <v>671.83600000000001</v>
      </c>
      <c r="BA17" s="37">
        <v>1.3</v>
      </c>
      <c r="BB17" s="70">
        <v>9</v>
      </c>
      <c r="BC17" s="41">
        <v>31</v>
      </c>
      <c r="BD17" s="6">
        <v>1.2</v>
      </c>
      <c r="BE17" s="6">
        <v>1.0580645161290323</v>
      </c>
      <c r="BF17" s="6">
        <v>1</v>
      </c>
      <c r="BG17" s="6">
        <v>1.1000000000000001</v>
      </c>
      <c r="BH17" s="6">
        <v>1</v>
      </c>
      <c r="BI17" s="71">
        <v>0</v>
      </c>
      <c r="BJ17" s="41">
        <v>0</v>
      </c>
      <c r="BK17" s="6">
        <v>1</v>
      </c>
      <c r="BL17" s="6">
        <v>1</v>
      </c>
      <c r="BM17" s="6">
        <v>1</v>
      </c>
      <c r="BN17" s="6">
        <v>1</v>
      </c>
      <c r="BO17" s="11">
        <v>1</v>
      </c>
      <c r="BP17" s="46"/>
      <c r="BQ17" s="37">
        <f>1+0.229</f>
        <v>1.2290000000000001</v>
      </c>
      <c r="BS17" s="76">
        <f t="shared" si="6"/>
        <v>1027.2372440000001</v>
      </c>
      <c r="BT17" s="77">
        <f t="shared" si="7"/>
        <v>671.83600000000001</v>
      </c>
      <c r="BU17" s="77">
        <f t="shared" si="8"/>
        <v>355.40124400000013</v>
      </c>
      <c r="BV17" s="78">
        <f t="shared" si="9"/>
        <v>0.34597776324395035</v>
      </c>
      <c r="BW17" s="75" t="s">
        <v>116</v>
      </c>
    </row>
    <row r="18" spans="1:75" ht="21">
      <c r="A18" s="6">
        <v>6</v>
      </c>
      <c r="B18" s="10"/>
      <c r="C18" s="10" t="s">
        <v>70</v>
      </c>
      <c r="D18" s="10" t="s">
        <v>69</v>
      </c>
      <c r="E18" s="27"/>
      <c r="F18" s="40">
        <v>489.48570000000001</v>
      </c>
      <c r="G18" s="10" t="s">
        <v>32</v>
      </c>
      <c r="H18" s="10" t="s">
        <v>32</v>
      </c>
      <c r="I18" s="13">
        <f t="shared" si="10"/>
        <v>489.48570000000001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44</v>
      </c>
      <c r="T18" s="6">
        <v>0</v>
      </c>
      <c r="U18" s="6">
        <v>0</v>
      </c>
      <c r="V18" s="6">
        <v>0</v>
      </c>
      <c r="W18" s="6">
        <v>1</v>
      </c>
      <c r="X18" s="6">
        <v>1</v>
      </c>
      <c r="Y18" s="6">
        <v>1</v>
      </c>
      <c r="Z18" s="6">
        <v>1</v>
      </c>
      <c r="AA18" s="11">
        <v>1</v>
      </c>
      <c r="AB18" s="5"/>
      <c r="AC18" s="11"/>
      <c r="AD18" s="5"/>
      <c r="AE18" s="2"/>
      <c r="AF18" s="5"/>
      <c r="AG18" s="2"/>
      <c r="AH18" s="9"/>
      <c r="AI18" s="11">
        <v>135.09</v>
      </c>
      <c r="AJ18" s="5"/>
      <c r="AK18" s="2">
        <v>142.56</v>
      </c>
      <c r="AM18" s="5">
        <v>1</v>
      </c>
      <c r="AN18" s="5">
        <v>1</v>
      </c>
      <c r="AO18" s="5">
        <v>1</v>
      </c>
      <c r="AP18" s="5">
        <v>1</v>
      </c>
      <c r="AQ18" s="5">
        <v>1.3</v>
      </c>
      <c r="AS18" s="37">
        <f t="shared" si="0"/>
        <v>0</v>
      </c>
      <c r="AT18" s="37">
        <f t="shared" si="1"/>
        <v>0</v>
      </c>
      <c r="AU18" s="37">
        <f t="shared" si="2"/>
        <v>0</v>
      </c>
      <c r="AV18" s="37">
        <f t="shared" si="3"/>
        <v>202.63499999999999</v>
      </c>
      <c r="AW18" s="37">
        <f t="shared" si="4"/>
        <v>242.352</v>
      </c>
      <c r="AY18" s="37">
        <f t="shared" si="5"/>
        <v>444.98699999999997</v>
      </c>
      <c r="BA18" s="37">
        <v>1.1000000000000001</v>
      </c>
      <c r="BB18" s="70">
        <v>9</v>
      </c>
      <c r="BC18" s="41">
        <v>31</v>
      </c>
      <c r="BD18" s="6">
        <v>1.2</v>
      </c>
      <c r="BE18" s="6">
        <v>1.0580645161290323</v>
      </c>
      <c r="BF18" s="6">
        <v>1</v>
      </c>
      <c r="BG18" s="6">
        <v>1.1000000000000001</v>
      </c>
      <c r="BH18" s="6">
        <v>1</v>
      </c>
      <c r="BI18" s="71">
        <v>0</v>
      </c>
      <c r="BJ18" s="41">
        <v>0</v>
      </c>
      <c r="BK18" s="6">
        <v>1</v>
      </c>
      <c r="BL18" s="6">
        <v>1</v>
      </c>
      <c r="BM18" s="6">
        <v>1</v>
      </c>
      <c r="BN18" s="6">
        <v>1</v>
      </c>
      <c r="BO18" s="11">
        <v>1</v>
      </c>
      <c r="BP18" s="46"/>
      <c r="BQ18" s="37">
        <v>1</v>
      </c>
      <c r="BS18" s="76">
        <f t="shared" si="6"/>
        <v>489.48570000000001</v>
      </c>
      <c r="BT18" s="77">
        <f t="shared" si="7"/>
        <v>444.98699999999997</v>
      </c>
      <c r="BU18" s="77">
        <f t="shared" si="8"/>
        <v>44.498700000000035</v>
      </c>
      <c r="BV18" s="78">
        <f t="shared" si="9"/>
        <v>9.0909090909090981E-2</v>
      </c>
      <c r="BW18" s="75" t="s">
        <v>116</v>
      </c>
    </row>
    <row r="19" spans="1:75" ht="21">
      <c r="A19" s="6">
        <v>7</v>
      </c>
      <c r="B19" s="10"/>
      <c r="C19" s="10" t="s">
        <v>102</v>
      </c>
      <c r="D19" s="10" t="s">
        <v>69</v>
      </c>
      <c r="E19" s="27"/>
      <c r="F19" s="40">
        <v>3347.7270140000001</v>
      </c>
      <c r="G19" s="10" t="s">
        <v>28</v>
      </c>
      <c r="H19" s="10" t="s">
        <v>28</v>
      </c>
      <c r="I19" s="13">
        <f t="shared" si="10"/>
        <v>3347.7270140000001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44</v>
      </c>
      <c r="T19" s="6">
        <v>0</v>
      </c>
      <c r="U19" s="6">
        <v>0</v>
      </c>
      <c r="V19" s="6">
        <v>0</v>
      </c>
      <c r="W19" s="6">
        <v>1</v>
      </c>
      <c r="X19" s="6">
        <v>1</v>
      </c>
      <c r="Y19" s="6">
        <v>1</v>
      </c>
      <c r="Z19" s="6">
        <v>1</v>
      </c>
      <c r="AA19" s="11">
        <v>1</v>
      </c>
      <c r="AB19" s="5"/>
      <c r="AC19" s="11"/>
      <c r="AD19" s="5"/>
      <c r="AE19" s="2"/>
      <c r="AF19" s="5"/>
      <c r="AG19" s="2">
        <v>297.93</v>
      </c>
      <c r="AH19" s="9"/>
      <c r="AI19" s="11">
        <v>139.76</v>
      </c>
      <c r="AJ19" s="5"/>
      <c r="AK19" s="2">
        <v>133.18</v>
      </c>
      <c r="AM19" s="5">
        <v>1</v>
      </c>
      <c r="AN19" s="5">
        <v>1</v>
      </c>
      <c r="AO19" s="5">
        <v>2</v>
      </c>
      <c r="AP19" s="5">
        <v>1.3</v>
      </c>
      <c r="AQ19" s="5">
        <v>1.3</v>
      </c>
      <c r="AS19" s="37">
        <f t="shared" si="0"/>
        <v>0</v>
      </c>
      <c r="AT19" s="37">
        <f t="shared" si="1"/>
        <v>0</v>
      </c>
      <c r="AU19" s="37">
        <f t="shared" si="2"/>
        <v>685.23900000000003</v>
      </c>
      <c r="AV19" s="37">
        <f t="shared" si="3"/>
        <v>251.56799999999998</v>
      </c>
      <c r="AW19" s="37">
        <f t="shared" si="4"/>
        <v>226.40600000000001</v>
      </c>
      <c r="AY19" s="37">
        <f t="shared" si="5"/>
        <v>1163.213</v>
      </c>
      <c r="BA19" s="37">
        <v>2.4</v>
      </c>
      <c r="BB19" s="70">
        <v>9</v>
      </c>
      <c r="BC19" s="41">
        <v>31</v>
      </c>
      <c r="BD19" s="6">
        <v>1.2</v>
      </c>
      <c r="BE19" s="6">
        <v>1.0580645161290323</v>
      </c>
      <c r="BF19" s="6">
        <v>1</v>
      </c>
      <c r="BG19" s="6">
        <v>1.1000000000000001</v>
      </c>
      <c r="BH19" s="6">
        <v>1</v>
      </c>
      <c r="BI19" s="71">
        <v>0</v>
      </c>
      <c r="BJ19" s="41">
        <v>0</v>
      </c>
      <c r="BK19" s="6">
        <v>1</v>
      </c>
      <c r="BL19" s="6">
        <v>1</v>
      </c>
      <c r="BM19" s="6">
        <v>1</v>
      </c>
      <c r="BN19" s="6">
        <v>1</v>
      </c>
      <c r="BO19" s="11">
        <v>1</v>
      </c>
      <c r="BP19" s="46"/>
      <c r="BQ19" s="37">
        <f>1+0.478</f>
        <v>1.478</v>
      </c>
      <c r="BS19" s="76">
        <f t="shared" si="6"/>
        <v>3347.7270140000001</v>
      </c>
      <c r="BT19" s="77">
        <f t="shared" si="7"/>
        <v>1163.213</v>
      </c>
      <c r="BU19" s="77">
        <f t="shared" si="8"/>
        <v>2184.5140139999999</v>
      </c>
      <c r="BV19" s="78">
        <f t="shared" si="9"/>
        <v>0.65253648366921468</v>
      </c>
      <c r="BW19" s="75" t="s">
        <v>116</v>
      </c>
    </row>
    <row r="20" spans="1:75" ht="21">
      <c r="A20" s="6">
        <v>8</v>
      </c>
      <c r="B20" s="10"/>
      <c r="C20" s="10" t="s">
        <v>104</v>
      </c>
      <c r="D20" s="10" t="s">
        <v>94</v>
      </c>
      <c r="E20" s="27"/>
      <c r="F20" s="40">
        <v>1011.0740039999998</v>
      </c>
      <c r="G20" s="10" t="s">
        <v>169</v>
      </c>
      <c r="H20" s="10" t="s">
        <v>169</v>
      </c>
      <c r="I20" s="13">
        <f t="shared" si="10"/>
        <v>1011.0740039999998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44</v>
      </c>
      <c r="T20" s="6">
        <v>0</v>
      </c>
      <c r="U20" s="6">
        <v>0</v>
      </c>
      <c r="V20" s="6">
        <v>0</v>
      </c>
      <c r="W20" s="6">
        <v>1</v>
      </c>
      <c r="X20" s="6">
        <v>1</v>
      </c>
      <c r="Y20" s="6">
        <v>1</v>
      </c>
      <c r="Z20" s="6">
        <v>1</v>
      </c>
      <c r="AA20" s="11">
        <v>1</v>
      </c>
      <c r="AB20" s="5"/>
      <c r="AC20" s="11"/>
      <c r="AD20" s="5"/>
      <c r="AE20" s="2"/>
      <c r="AF20" s="5"/>
      <c r="AG20" s="2"/>
      <c r="AH20" s="9"/>
      <c r="AI20" s="11">
        <v>173.63</v>
      </c>
      <c r="AJ20" s="5"/>
      <c r="AK20" s="2">
        <v>127.87</v>
      </c>
      <c r="AM20" s="5">
        <v>1</v>
      </c>
      <c r="AN20" s="5">
        <v>1</v>
      </c>
      <c r="AO20" s="5">
        <v>1</v>
      </c>
      <c r="AP20" s="5">
        <v>1.3</v>
      </c>
      <c r="AQ20" s="5">
        <v>1.3</v>
      </c>
      <c r="AS20" s="37">
        <f t="shared" si="0"/>
        <v>0</v>
      </c>
      <c r="AT20" s="37">
        <f t="shared" si="1"/>
        <v>0</v>
      </c>
      <c r="AU20" s="37">
        <f t="shared" si="2"/>
        <v>0</v>
      </c>
      <c r="AV20" s="37">
        <f t="shared" si="3"/>
        <v>312.53399999999999</v>
      </c>
      <c r="AW20" s="37">
        <f t="shared" si="4"/>
        <v>217.37899999999999</v>
      </c>
      <c r="AY20" s="37">
        <f t="shared" si="5"/>
        <v>529.91300000000001</v>
      </c>
      <c r="BA20" s="37">
        <v>1.2</v>
      </c>
      <c r="BB20" s="70">
        <v>9</v>
      </c>
      <c r="BC20" s="41">
        <v>31</v>
      </c>
      <c r="BD20" s="6">
        <v>1.2</v>
      </c>
      <c r="BE20" s="6">
        <v>1.0580645161290323</v>
      </c>
      <c r="BF20" s="6">
        <v>1</v>
      </c>
      <c r="BG20" s="6">
        <v>1.1000000000000001</v>
      </c>
      <c r="BH20" s="6">
        <v>1</v>
      </c>
      <c r="BI20" s="71">
        <v>0</v>
      </c>
      <c r="BJ20" s="41">
        <v>0</v>
      </c>
      <c r="BK20" s="6">
        <v>1</v>
      </c>
      <c r="BL20" s="6">
        <v>1</v>
      </c>
      <c r="BM20" s="6">
        <v>1</v>
      </c>
      <c r="BN20" s="6">
        <v>1</v>
      </c>
      <c r="BO20" s="11">
        <v>1</v>
      </c>
      <c r="BP20" s="46"/>
      <c r="BQ20" s="37">
        <f>1+0.13+0.578</f>
        <v>1.7079999999999997</v>
      </c>
      <c r="BS20" s="76">
        <f t="shared" si="6"/>
        <v>1011.0740039999998</v>
      </c>
      <c r="BT20" s="77">
        <f t="shared" si="7"/>
        <v>529.91300000000001</v>
      </c>
      <c r="BU20" s="77">
        <f t="shared" si="8"/>
        <v>481.16100399999988</v>
      </c>
      <c r="BV20" s="78">
        <f t="shared" si="9"/>
        <v>0.47589098532494756</v>
      </c>
      <c r="BW20" s="75" t="s">
        <v>116</v>
      </c>
    </row>
    <row r="21" spans="1:75" ht="21">
      <c r="A21" s="6">
        <v>9</v>
      </c>
      <c r="B21" s="10"/>
      <c r="C21" s="10" t="s">
        <v>83</v>
      </c>
      <c r="D21" s="10" t="s">
        <v>77</v>
      </c>
      <c r="E21" s="108">
        <v>-0.5</v>
      </c>
      <c r="F21" s="40">
        <v>1049.7600000000002</v>
      </c>
      <c r="G21" s="3" t="s">
        <v>291</v>
      </c>
      <c r="H21" s="10" t="s">
        <v>235</v>
      </c>
      <c r="I21" s="13">
        <f t="shared" si="10"/>
        <v>1049.7600000000002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44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1</v>
      </c>
      <c r="Z21" s="6">
        <v>1</v>
      </c>
      <c r="AA21" s="11">
        <v>1</v>
      </c>
      <c r="AB21" s="5"/>
      <c r="AC21" s="11"/>
      <c r="AD21" s="5"/>
      <c r="AE21" s="2"/>
      <c r="AF21" s="5"/>
      <c r="AG21" s="2"/>
      <c r="AH21" s="9"/>
      <c r="AI21" s="11"/>
      <c r="AJ21" s="5"/>
      <c r="AK21" s="2">
        <v>243</v>
      </c>
      <c r="AM21" s="5">
        <v>1</v>
      </c>
      <c r="AN21" s="5">
        <v>1</v>
      </c>
      <c r="AO21" s="5">
        <v>1</v>
      </c>
      <c r="AP21" s="5">
        <v>1</v>
      </c>
      <c r="AQ21" s="5">
        <v>2</v>
      </c>
      <c r="AS21" s="37">
        <f t="shared" si="0"/>
        <v>0</v>
      </c>
      <c r="AT21" s="37">
        <f t="shared" si="1"/>
        <v>0</v>
      </c>
      <c r="AU21" s="37">
        <f t="shared" si="2"/>
        <v>0</v>
      </c>
      <c r="AV21" s="37">
        <f t="shared" si="3"/>
        <v>0</v>
      </c>
      <c r="AW21" s="37">
        <f t="shared" si="4"/>
        <v>583.20000000000005</v>
      </c>
      <c r="AY21" s="37">
        <f t="shared" si="5"/>
        <v>583.20000000000005</v>
      </c>
      <c r="BA21" s="37">
        <v>1</v>
      </c>
      <c r="BB21" s="70">
        <v>9</v>
      </c>
      <c r="BC21" s="41">
        <v>31</v>
      </c>
      <c r="BD21" s="6">
        <v>1.2</v>
      </c>
      <c r="BE21" s="6">
        <v>1.0580645161290323</v>
      </c>
      <c r="BF21" s="6">
        <v>1</v>
      </c>
      <c r="BG21" s="6">
        <v>1.1000000000000001</v>
      </c>
      <c r="BH21" s="6">
        <v>1</v>
      </c>
      <c r="BI21" s="71">
        <v>0</v>
      </c>
      <c r="BJ21" s="41">
        <v>0</v>
      </c>
      <c r="BK21" s="6">
        <v>1</v>
      </c>
      <c r="BL21" s="6">
        <v>1</v>
      </c>
      <c r="BM21" s="6">
        <v>1</v>
      </c>
      <c r="BN21" s="6">
        <v>1</v>
      </c>
      <c r="BO21" s="11">
        <v>1</v>
      </c>
      <c r="BP21" s="46"/>
      <c r="BQ21" s="37">
        <f>1+0.8</f>
        <v>1.8</v>
      </c>
      <c r="BS21" s="76">
        <f t="shared" si="6"/>
        <v>1049.7600000000002</v>
      </c>
      <c r="BT21" s="77">
        <f t="shared" si="7"/>
        <v>583.20000000000005</v>
      </c>
      <c r="BU21" s="77">
        <f t="shared" si="8"/>
        <v>466.56000000000006</v>
      </c>
      <c r="BV21" s="78">
        <f t="shared" si="9"/>
        <v>0.44444444444444442</v>
      </c>
      <c r="BW21" s="75" t="s">
        <v>116</v>
      </c>
    </row>
    <row r="22" spans="1:75" ht="21">
      <c r="A22" s="6">
        <v>10</v>
      </c>
      <c r="B22" s="10"/>
      <c r="C22" s="10" t="s">
        <v>78</v>
      </c>
      <c r="D22" s="10" t="s">
        <v>77</v>
      </c>
      <c r="E22" s="27"/>
      <c r="F22" s="40">
        <v>1581.1167549999998</v>
      </c>
      <c r="G22" s="10" t="s">
        <v>26</v>
      </c>
      <c r="H22" s="10" t="s">
        <v>26</v>
      </c>
      <c r="I22" s="13">
        <f t="shared" si="10"/>
        <v>1581.1167549999998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44</v>
      </c>
      <c r="T22" s="6">
        <v>0</v>
      </c>
      <c r="U22" s="6">
        <v>0</v>
      </c>
      <c r="V22" s="6">
        <v>0</v>
      </c>
      <c r="W22" s="6">
        <v>1</v>
      </c>
      <c r="X22" s="6">
        <v>1</v>
      </c>
      <c r="Y22" s="6">
        <v>1</v>
      </c>
      <c r="Z22" s="6">
        <v>1</v>
      </c>
      <c r="AA22" s="11">
        <v>1</v>
      </c>
      <c r="AB22" s="5"/>
      <c r="AC22" s="11"/>
      <c r="AD22" s="5"/>
      <c r="AE22" s="2"/>
      <c r="AF22" s="5"/>
      <c r="AG22" s="2"/>
      <c r="AH22" s="9"/>
      <c r="AI22" s="11">
        <v>320.27</v>
      </c>
      <c r="AJ22" s="5"/>
      <c r="AK22" s="2">
        <v>173.08</v>
      </c>
      <c r="AM22" s="5">
        <v>1</v>
      </c>
      <c r="AN22" s="5">
        <v>1</v>
      </c>
      <c r="AO22" s="5">
        <v>1</v>
      </c>
      <c r="AP22" s="5">
        <v>1.8</v>
      </c>
      <c r="AQ22" s="5">
        <v>1.8</v>
      </c>
      <c r="AS22" s="37">
        <f t="shared" si="0"/>
        <v>0</v>
      </c>
      <c r="AT22" s="37">
        <f t="shared" si="1"/>
        <v>0</v>
      </c>
      <c r="AU22" s="37">
        <f t="shared" si="2"/>
        <v>0</v>
      </c>
      <c r="AV22" s="37">
        <f t="shared" si="3"/>
        <v>736.62099999999998</v>
      </c>
      <c r="AW22" s="37">
        <f t="shared" si="4"/>
        <v>380.77600000000007</v>
      </c>
      <c r="AY22" s="37">
        <f t="shared" si="5"/>
        <v>1117.3969999999999</v>
      </c>
      <c r="BA22" s="37">
        <v>1.4</v>
      </c>
      <c r="BB22" s="70">
        <v>9</v>
      </c>
      <c r="BC22" s="41">
        <v>31</v>
      </c>
      <c r="BD22" s="6">
        <v>1.2</v>
      </c>
      <c r="BE22" s="6">
        <v>1.0580645161290323</v>
      </c>
      <c r="BF22" s="6">
        <v>1</v>
      </c>
      <c r="BG22" s="6">
        <v>1.1000000000000001</v>
      </c>
      <c r="BH22" s="6">
        <v>1</v>
      </c>
      <c r="BI22" s="71">
        <v>0</v>
      </c>
      <c r="BJ22" s="41">
        <v>0</v>
      </c>
      <c r="BK22" s="6">
        <v>1</v>
      </c>
      <c r="BL22" s="6">
        <v>1</v>
      </c>
      <c r="BM22" s="6">
        <v>1</v>
      </c>
      <c r="BN22" s="6">
        <v>1</v>
      </c>
      <c r="BO22" s="11">
        <v>1</v>
      </c>
      <c r="BP22" s="46"/>
      <c r="BQ22" s="37">
        <f>1+0.015</f>
        <v>1.0149999999999999</v>
      </c>
      <c r="BS22" s="76">
        <f t="shared" si="6"/>
        <v>1581.1167549999998</v>
      </c>
      <c r="BT22" s="77">
        <f t="shared" si="7"/>
        <v>1117.3969999999999</v>
      </c>
      <c r="BU22" s="77">
        <f t="shared" si="8"/>
        <v>463.71975499999979</v>
      </c>
      <c r="BV22" s="78">
        <f t="shared" si="9"/>
        <v>0.293286219081272</v>
      </c>
      <c r="BW22" s="75" t="s">
        <v>116</v>
      </c>
    </row>
    <row r="23" spans="1:75" ht="21">
      <c r="A23" s="6">
        <v>11</v>
      </c>
      <c r="B23" s="10"/>
      <c r="C23" s="10" t="s">
        <v>75</v>
      </c>
      <c r="D23" s="10" t="s">
        <v>100</v>
      </c>
      <c r="E23" s="27"/>
      <c r="F23" s="40">
        <v>291.26</v>
      </c>
      <c r="G23" s="31" t="s">
        <v>294</v>
      </c>
      <c r="H23" s="10" t="s">
        <v>174</v>
      </c>
      <c r="I23" s="13">
        <f t="shared" si="10"/>
        <v>291.26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44</v>
      </c>
      <c r="T23" s="6">
        <v>0</v>
      </c>
      <c r="U23" s="6">
        <v>0</v>
      </c>
      <c r="V23" s="6">
        <v>0</v>
      </c>
      <c r="W23" s="6">
        <v>1</v>
      </c>
      <c r="X23" s="6">
        <v>1</v>
      </c>
      <c r="Y23" s="6">
        <v>1</v>
      </c>
      <c r="Z23" s="6">
        <v>1</v>
      </c>
      <c r="AA23" s="11">
        <v>1</v>
      </c>
      <c r="AB23" s="5"/>
      <c r="AC23" s="11"/>
      <c r="AD23" s="5"/>
      <c r="AE23" s="2"/>
      <c r="AF23" s="5"/>
      <c r="AG23" s="2"/>
      <c r="AH23" s="9"/>
      <c r="AI23" s="11"/>
      <c r="AJ23" s="5"/>
      <c r="AK23" s="2">
        <v>145.63</v>
      </c>
      <c r="AM23" s="5">
        <v>1</v>
      </c>
      <c r="AN23" s="5">
        <v>1</v>
      </c>
      <c r="AO23" s="5">
        <v>1</v>
      </c>
      <c r="AP23" s="5">
        <v>1</v>
      </c>
      <c r="AQ23" s="5">
        <v>1.6</v>
      </c>
      <c r="AS23" s="37">
        <f t="shared" si="0"/>
        <v>0</v>
      </c>
      <c r="AT23" s="37">
        <f t="shared" si="1"/>
        <v>0</v>
      </c>
      <c r="AU23" s="37">
        <f t="shared" si="2"/>
        <v>0</v>
      </c>
      <c r="AV23" s="37">
        <f t="shared" si="3"/>
        <v>0</v>
      </c>
      <c r="AW23" s="37">
        <f t="shared" si="4"/>
        <v>291.26</v>
      </c>
      <c r="AY23" s="37">
        <f t="shared" si="5"/>
        <v>291.26</v>
      </c>
      <c r="BA23" s="37">
        <v>1</v>
      </c>
      <c r="BB23" s="70">
        <v>9</v>
      </c>
      <c r="BC23" s="41">
        <v>31</v>
      </c>
      <c r="BD23" s="6">
        <v>1.2</v>
      </c>
      <c r="BE23" s="6">
        <v>1.0580645161290323</v>
      </c>
      <c r="BF23" s="6">
        <v>1</v>
      </c>
      <c r="BG23" s="6">
        <v>1.1000000000000001</v>
      </c>
      <c r="BH23" s="6">
        <v>1</v>
      </c>
      <c r="BI23" s="71">
        <v>0</v>
      </c>
      <c r="BJ23" s="41">
        <v>0</v>
      </c>
      <c r="BK23" s="6">
        <v>1</v>
      </c>
      <c r="BL23" s="6">
        <v>1</v>
      </c>
      <c r="BM23" s="6">
        <v>1</v>
      </c>
      <c r="BN23" s="6">
        <v>1</v>
      </c>
      <c r="BO23" s="11">
        <v>1</v>
      </c>
      <c r="BP23" s="46"/>
      <c r="BQ23" s="37">
        <v>1</v>
      </c>
      <c r="BS23" s="76">
        <f t="shared" si="6"/>
        <v>291.26</v>
      </c>
      <c r="BT23" s="77">
        <f t="shared" si="7"/>
        <v>291.26</v>
      </c>
      <c r="BU23" s="77">
        <f t="shared" si="8"/>
        <v>0</v>
      </c>
      <c r="BV23" s="78">
        <f t="shared" si="9"/>
        <v>0</v>
      </c>
      <c r="BW23" s="75" t="s">
        <v>116</v>
      </c>
    </row>
    <row r="24" spans="1:75" ht="21">
      <c r="A24" s="6">
        <v>12</v>
      </c>
      <c r="B24" s="10"/>
      <c r="C24" s="10" t="s">
        <v>132</v>
      </c>
      <c r="D24" s="10" t="s">
        <v>133</v>
      </c>
      <c r="E24" s="27"/>
      <c r="F24" s="40">
        <v>1159.6857140000002</v>
      </c>
      <c r="G24" s="10" t="s">
        <v>26</v>
      </c>
      <c r="H24" s="10" t="s">
        <v>26</v>
      </c>
      <c r="I24" s="13">
        <f t="shared" si="10"/>
        <v>1159.6857140000002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44</v>
      </c>
      <c r="T24" s="6">
        <v>0</v>
      </c>
      <c r="U24" s="6">
        <v>0</v>
      </c>
      <c r="V24" s="6">
        <v>0</v>
      </c>
      <c r="W24" s="6">
        <v>1</v>
      </c>
      <c r="X24" s="6">
        <v>1</v>
      </c>
      <c r="Y24" s="6">
        <v>1</v>
      </c>
      <c r="Z24" s="6">
        <v>1</v>
      </c>
      <c r="AA24" s="11">
        <v>1</v>
      </c>
      <c r="AB24" s="5"/>
      <c r="AC24" s="11"/>
      <c r="AD24" s="5"/>
      <c r="AE24" s="2"/>
      <c r="AF24" s="5"/>
      <c r="AG24" s="2"/>
      <c r="AH24" s="9"/>
      <c r="AI24" s="11">
        <v>240.61</v>
      </c>
      <c r="AJ24" s="5"/>
      <c r="AK24" s="2">
        <v>140.74</v>
      </c>
      <c r="AM24" s="5">
        <v>1</v>
      </c>
      <c r="AN24" s="5">
        <v>1</v>
      </c>
      <c r="AO24" s="5">
        <v>1</v>
      </c>
      <c r="AP24" s="5">
        <v>1.6</v>
      </c>
      <c r="AQ24" s="5">
        <v>1.6</v>
      </c>
      <c r="AS24" s="37">
        <f t="shared" si="0"/>
        <v>0</v>
      </c>
      <c r="AT24" s="37">
        <f t="shared" si="1"/>
        <v>0</v>
      </c>
      <c r="AU24" s="37">
        <f t="shared" si="2"/>
        <v>0</v>
      </c>
      <c r="AV24" s="37">
        <f t="shared" si="3"/>
        <v>505.28100000000006</v>
      </c>
      <c r="AW24" s="37">
        <f t="shared" si="4"/>
        <v>281.48</v>
      </c>
      <c r="AY24" s="37">
        <f t="shared" si="5"/>
        <v>786.76100000000008</v>
      </c>
      <c r="BA24" s="37">
        <v>1.2</v>
      </c>
      <c r="BB24" s="70">
        <v>9</v>
      </c>
      <c r="BC24" s="41">
        <v>31</v>
      </c>
      <c r="BD24" s="6">
        <v>1.2</v>
      </c>
      <c r="BE24" s="6">
        <v>1.0580645161290323</v>
      </c>
      <c r="BF24" s="6">
        <v>1</v>
      </c>
      <c r="BG24" s="6">
        <v>1.1000000000000001</v>
      </c>
      <c r="BH24" s="6">
        <v>1</v>
      </c>
      <c r="BI24" s="71">
        <v>0</v>
      </c>
      <c r="BJ24" s="41">
        <v>0</v>
      </c>
      <c r="BK24" s="6">
        <v>1</v>
      </c>
      <c r="BL24" s="6">
        <v>1</v>
      </c>
      <c r="BM24" s="6">
        <v>1</v>
      </c>
      <c r="BN24" s="6">
        <v>1</v>
      </c>
      <c r="BO24" s="11">
        <v>1</v>
      </c>
      <c r="BP24" s="46"/>
      <c r="BQ24" s="37">
        <f>1+0.274</f>
        <v>1.274</v>
      </c>
      <c r="BS24" s="76">
        <f t="shared" si="6"/>
        <v>1159.6857140000002</v>
      </c>
      <c r="BT24" s="77">
        <f t="shared" si="7"/>
        <v>786.76100000000008</v>
      </c>
      <c r="BU24" s="77">
        <f t="shared" si="8"/>
        <v>372.92471399999999</v>
      </c>
      <c r="BV24" s="78">
        <f t="shared" si="9"/>
        <v>0.32157394843962001</v>
      </c>
      <c r="BW24" s="75" t="s">
        <v>116</v>
      </c>
    </row>
    <row r="25" spans="1:75" ht="21">
      <c r="A25" s="6">
        <v>13</v>
      </c>
      <c r="B25" s="10"/>
      <c r="C25" s="10" t="s">
        <v>150</v>
      </c>
      <c r="D25" s="10" t="s">
        <v>151</v>
      </c>
      <c r="E25" s="27"/>
      <c r="F25" s="40">
        <v>496.13200000000006</v>
      </c>
      <c r="G25" s="10" t="s">
        <v>236</v>
      </c>
      <c r="H25" s="10" t="s">
        <v>236</v>
      </c>
      <c r="I25" s="13">
        <f t="shared" si="10"/>
        <v>496.13200000000006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44</v>
      </c>
      <c r="T25" s="6">
        <v>0</v>
      </c>
      <c r="U25" s="6">
        <v>0</v>
      </c>
      <c r="V25" s="6">
        <v>0</v>
      </c>
      <c r="W25" s="6">
        <v>1</v>
      </c>
      <c r="X25" s="6">
        <v>1</v>
      </c>
      <c r="Y25" s="6">
        <v>1</v>
      </c>
      <c r="Z25" s="6">
        <v>1</v>
      </c>
      <c r="AA25" s="11">
        <v>1</v>
      </c>
      <c r="AB25" s="5"/>
      <c r="AC25" s="11"/>
      <c r="AD25" s="5"/>
      <c r="AE25" s="2"/>
      <c r="AF25" s="5"/>
      <c r="AG25" s="2"/>
      <c r="AH25" s="9"/>
      <c r="AI25" s="11">
        <v>152.87</v>
      </c>
      <c r="AJ25" s="5"/>
      <c r="AK25" s="2">
        <v>129.97999999999999</v>
      </c>
      <c r="AM25" s="5">
        <v>1</v>
      </c>
      <c r="AN25" s="5">
        <v>1</v>
      </c>
      <c r="AO25" s="5">
        <v>1</v>
      </c>
      <c r="AP25" s="5">
        <v>1.3</v>
      </c>
      <c r="AQ25" s="5">
        <v>1.3</v>
      </c>
      <c r="AS25" s="37">
        <f t="shared" si="0"/>
        <v>0</v>
      </c>
      <c r="AT25" s="37">
        <f t="shared" si="1"/>
        <v>0</v>
      </c>
      <c r="AU25" s="37">
        <f t="shared" si="2"/>
        <v>0</v>
      </c>
      <c r="AV25" s="37">
        <f t="shared" si="3"/>
        <v>275.16600000000005</v>
      </c>
      <c r="AW25" s="37">
        <f t="shared" si="4"/>
        <v>220.96599999999998</v>
      </c>
      <c r="AY25" s="37">
        <f t="shared" si="5"/>
        <v>496.13200000000006</v>
      </c>
      <c r="BA25" s="37">
        <v>1</v>
      </c>
      <c r="BB25" s="70">
        <v>9</v>
      </c>
      <c r="BC25" s="41">
        <v>31</v>
      </c>
      <c r="BD25" s="6">
        <v>1.2</v>
      </c>
      <c r="BE25" s="6">
        <v>1.0580645161290323</v>
      </c>
      <c r="BF25" s="6">
        <v>1</v>
      </c>
      <c r="BG25" s="6">
        <v>1.1000000000000001</v>
      </c>
      <c r="BH25" s="6">
        <v>1</v>
      </c>
      <c r="BI25" s="71">
        <v>0</v>
      </c>
      <c r="BJ25" s="41">
        <v>0</v>
      </c>
      <c r="BK25" s="6">
        <v>1</v>
      </c>
      <c r="BL25" s="6">
        <v>1</v>
      </c>
      <c r="BM25" s="6">
        <v>1</v>
      </c>
      <c r="BN25" s="6">
        <v>1</v>
      </c>
      <c r="BO25" s="11">
        <v>1</v>
      </c>
      <c r="BP25" s="46"/>
      <c r="BQ25" s="37">
        <v>1</v>
      </c>
      <c r="BS25" s="76">
        <f t="shared" si="6"/>
        <v>496.13200000000006</v>
      </c>
      <c r="BT25" s="77">
        <f t="shared" si="7"/>
        <v>496.13200000000006</v>
      </c>
      <c r="BU25" s="77">
        <f t="shared" si="8"/>
        <v>0</v>
      </c>
      <c r="BV25" s="78">
        <f t="shared" si="9"/>
        <v>0</v>
      </c>
      <c r="BW25" s="75" t="s">
        <v>116</v>
      </c>
    </row>
    <row r="26" spans="1:75" ht="21">
      <c r="A26" s="6">
        <v>14</v>
      </c>
      <c r="B26" s="10"/>
      <c r="C26" s="10" t="s">
        <v>158</v>
      </c>
      <c r="D26" s="10" t="s">
        <v>159</v>
      </c>
      <c r="E26" s="27"/>
      <c r="F26" s="40">
        <v>187.25500000000002</v>
      </c>
      <c r="G26" s="31" t="s">
        <v>293</v>
      </c>
      <c r="H26" s="10" t="s">
        <v>160</v>
      </c>
      <c r="I26" s="13">
        <f t="shared" si="10"/>
        <v>187.25500000000002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44</v>
      </c>
      <c r="T26" s="6">
        <v>0</v>
      </c>
      <c r="U26" s="6">
        <v>0</v>
      </c>
      <c r="V26" s="6">
        <v>0</v>
      </c>
      <c r="W26" s="6">
        <v>1</v>
      </c>
      <c r="X26" s="6">
        <v>1</v>
      </c>
      <c r="Y26" s="6">
        <v>1</v>
      </c>
      <c r="Z26" s="6">
        <v>1</v>
      </c>
      <c r="AA26" s="11">
        <v>1</v>
      </c>
      <c r="AB26" s="5"/>
      <c r="AC26" s="11"/>
      <c r="AD26" s="5"/>
      <c r="AE26" s="2"/>
      <c r="AF26" s="5"/>
      <c r="AG26" s="2"/>
      <c r="AH26" s="9"/>
      <c r="AI26" s="11"/>
      <c r="AJ26" s="5"/>
      <c r="AK26" s="2">
        <v>110.15</v>
      </c>
      <c r="AM26" s="5">
        <v>1</v>
      </c>
      <c r="AN26" s="5">
        <v>1</v>
      </c>
      <c r="AO26" s="5">
        <v>1</v>
      </c>
      <c r="AP26" s="5">
        <v>1</v>
      </c>
      <c r="AQ26" s="5">
        <v>1.3</v>
      </c>
      <c r="AS26" s="37">
        <f t="shared" si="0"/>
        <v>0</v>
      </c>
      <c r="AT26" s="37">
        <f t="shared" si="1"/>
        <v>0</v>
      </c>
      <c r="AU26" s="37">
        <f t="shared" si="2"/>
        <v>0</v>
      </c>
      <c r="AV26" s="37">
        <f t="shared" si="3"/>
        <v>0</v>
      </c>
      <c r="AW26" s="37">
        <f t="shared" si="4"/>
        <v>187.25500000000002</v>
      </c>
      <c r="AY26" s="37">
        <f t="shared" si="5"/>
        <v>187.25500000000002</v>
      </c>
      <c r="BA26" s="37">
        <v>1</v>
      </c>
      <c r="BB26" s="70">
        <v>9</v>
      </c>
      <c r="BC26" s="41">
        <v>31</v>
      </c>
      <c r="BD26" s="6">
        <v>1.2</v>
      </c>
      <c r="BE26" s="6">
        <v>1.0580645161290323</v>
      </c>
      <c r="BF26" s="6">
        <v>1</v>
      </c>
      <c r="BG26" s="6">
        <v>1.1000000000000001</v>
      </c>
      <c r="BH26" s="6">
        <v>1</v>
      </c>
      <c r="BI26" s="71">
        <v>0</v>
      </c>
      <c r="BJ26" s="41">
        <v>0</v>
      </c>
      <c r="BK26" s="6">
        <v>1</v>
      </c>
      <c r="BL26" s="6">
        <v>1</v>
      </c>
      <c r="BM26" s="6">
        <v>1</v>
      </c>
      <c r="BN26" s="6">
        <v>1</v>
      </c>
      <c r="BO26" s="11">
        <v>1</v>
      </c>
      <c r="BP26" s="46"/>
      <c r="BQ26" s="37">
        <v>1</v>
      </c>
      <c r="BS26" s="76">
        <f t="shared" si="6"/>
        <v>187.25500000000002</v>
      </c>
      <c r="BT26" s="77">
        <f t="shared" si="7"/>
        <v>187.25500000000002</v>
      </c>
      <c r="BU26" s="77">
        <f t="shared" si="8"/>
        <v>0</v>
      </c>
      <c r="BV26" s="78">
        <f t="shared" si="9"/>
        <v>0</v>
      </c>
      <c r="BW26" s="75" t="s">
        <v>116</v>
      </c>
    </row>
    <row r="27" spans="1:75" ht="21">
      <c r="A27" s="6">
        <v>15</v>
      </c>
      <c r="B27" s="10"/>
      <c r="C27" s="10" t="s">
        <v>73</v>
      </c>
      <c r="D27" s="10" t="s">
        <v>72</v>
      </c>
      <c r="E27" s="27"/>
      <c r="F27" s="40">
        <v>3452.5554699999998</v>
      </c>
      <c r="G27" s="10" t="s">
        <v>26</v>
      </c>
      <c r="H27" s="10" t="s">
        <v>26</v>
      </c>
      <c r="I27" s="13">
        <f t="shared" si="10"/>
        <v>3452.5554699999998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44</v>
      </c>
      <c r="T27" s="6">
        <v>0</v>
      </c>
      <c r="U27" s="6">
        <v>0</v>
      </c>
      <c r="V27" s="6">
        <v>0</v>
      </c>
      <c r="W27" s="6">
        <v>1</v>
      </c>
      <c r="X27" s="6">
        <v>1</v>
      </c>
      <c r="Y27" s="6">
        <v>1</v>
      </c>
      <c r="Z27" s="6">
        <v>1</v>
      </c>
      <c r="AA27" s="11">
        <v>1</v>
      </c>
      <c r="AB27" s="5"/>
      <c r="AC27" s="11"/>
      <c r="AD27" s="5"/>
      <c r="AE27" s="2"/>
      <c r="AF27" s="5"/>
      <c r="AG27" s="2"/>
      <c r="AH27" s="9"/>
      <c r="AI27" s="11">
        <v>335.33</v>
      </c>
      <c r="AJ27" s="5"/>
      <c r="AK27" s="2">
        <v>110.05</v>
      </c>
      <c r="AM27" s="5">
        <v>1</v>
      </c>
      <c r="AN27" s="5">
        <v>1</v>
      </c>
      <c r="AO27" s="5">
        <v>1</v>
      </c>
      <c r="AP27" s="5">
        <v>2</v>
      </c>
      <c r="AQ27" s="5">
        <v>1.3</v>
      </c>
      <c r="AS27" s="37">
        <f t="shared" si="0"/>
        <v>0</v>
      </c>
      <c r="AT27" s="37">
        <f t="shared" si="1"/>
        <v>0</v>
      </c>
      <c r="AU27" s="37">
        <f t="shared" si="2"/>
        <v>0</v>
      </c>
      <c r="AV27" s="37">
        <f t="shared" si="3"/>
        <v>838.32499999999993</v>
      </c>
      <c r="AW27" s="37">
        <f t="shared" si="4"/>
        <v>187.08500000000001</v>
      </c>
      <c r="AY27" s="37">
        <f t="shared" si="5"/>
        <v>1025.4099999999999</v>
      </c>
      <c r="BA27" s="37">
        <v>1.7</v>
      </c>
      <c r="BB27" s="70">
        <v>9</v>
      </c>
      <c r="BC27" s="41">
        <v>31</v>
      </c>
      <c r="BD27" s="6">
        <v>1.2</v>
      </c>
      <c r="BE27" s="6">
        <v>1.0580645161290323</v>
      </c>
      <c r="BF27" s="6">
        <v>1</v>
      </c>
      <c r="BG27" s="6">
        <v>1.1000000000000001</v>
      </c>
      <c r="BH27" s="6">
        <v>1</v>
      </c>
      <c r="BI27" s="71">
        <v>0</v>
      </c>
      <c r="BJ27" s="41">
        <v>0</v>
      </c>
      <c r="BK27" s="6">
        <v>1</v>
      </c>
      <c r="BL27" s="6">
        <v>1</v>
      </c>
      <c r="BM27" s="6">
        <v>1</v>
      </c>
      <c r="BN27" s="6">
        <v>1</v>
      </c>
      <c r="BO27" s="11">
        <v>1</v>
      </c>
      <c r="BP27" s="46"/>
      <c r="BQ27" s="37">
        <f>1+1.2+0.467</f>
        <v>2.6670000000000003</v>
      </c>
      <c r="BS27" s="76">
        <f t="shared" si="6"/>
        <v>3452.5554699999998</v>
      </c>
      <c r="BT27" s="77">
        <f t="shared" si="7"/>
        <v>1025.4099999999999</v>
      </c>
      <c r="BU27" s="77">
        <f t="shared" si="8"/>
        <v>2427.1454699999999</v>
      </c>
      <c r="BV27" s="78">
        <f t="shared" si="9"/>
        <v>0.70299970299970305</v>
      </c>
      <c r="BW27" s="75" t="s">
        <v>116</v>
      </c>
    </row>
    <row r="28" spans="1:75" ht="21">
      <c r="A28" s="6">
        <v>16</v>
      </c>
      <c r="B28" s="10"/>
      <c r="C28" s="10" t="s">
        <v>233</v>
      </c>
      <c r="D28" s="10" t="s">
        <v>234</v>
      </c>
      <c r="E28" s="27"/>
      <c r="F28" s="40">
        <v>178.90800000000002</v>
      </c>
      <c r="G28" s="31" t="s">
        <v>294</v>
      </c>
      <c r="H28" s="10" t="s">
        <v>134</v>
      </c>
      <c r="I28" s="13">
        <f t="shared" si="10"/>
        <v>178.90800000000002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44</v>
      </c>
      <c r="T28" s="6">
        <v>0</v>
      </c>
      <c r="U28" s="6">
        <v>0</v>
      </c>
      <c r="V28" s="6">
        <v>0</v>
      </c>
      <c r="W28" s="6">
        <v>1</v>
      </c>
      <c r="X28" s="6">
        <v>1</v>
      </c>
      <c r="Y28" s="6">
        <v>1</v>
      </c>
      <c r="Z28" s="6">
        <v>1</v>
      </c>
      <c r="AA28" s="11">
        <v>1</v>
      </c>
      <c r="AB28" s="5"/>
      <c r="AC28" s="11"/>
      <c r="AD28" s="5"/>
      <c r="AE28" s="2"/>
      <c r="AF28" s="5"/>
      <c r="AG28" s="2"/>
      <c r="AH28" s="9"/>
      <c r="AI28" s="11"/>
      <c r="AJ28" s="5"/>
      <c r="AK28" s="2">
        <v>105.24</v>
      </c>
      <c r="AM28" s="5">
        <v>1</v>
      </c>
      <c r="AN28" s="5">
        <v>1</v>
      </c>
      <c r="AO28" s="5">
        <v>1</v>
      </c>
      <c r="AP28" s="5">
        <v>1</v>
      </c>
      <c r="AQ28" s="5">
        <v>1.3</v>
      </c>
      <c r="AS28" s="37">
        <f t="shared" si="0"/>
        <v>0</v>
      </c>
      <c r="AT28" s="37">
        <f t="shared" si="1"/>
        <v>0</v>
      </c>
      <c r="AU28" s="37">
        <f t="shared" si="2"/>
        <v>0</v>
      </c>
      <c r="AV28" s="37">
        <f t="shared" si="3"/>
        <v>0</v>
      </c>
      <c r="AW28" s="37">
        <f t="shared" si="4"/>
        <v>178.90800000000002</v>
      </c>
      <c r="AY28" s="37">
        <f t="shared" si="5"/>
        <v>178.90800000000002</v>
      </c>
      <c r="BA28" s="37">
        <v>1</v>
      </c>
      <c r="BB28" s="70">
        <v>9</v>
      </c>
      <c r="BC28" s="41">
        <v>31</v>
      </c>
      <c r="BD28" s="6">
        <v>1.2</v>
      </c>
      <c r="BE28" s="6">
        <v>1.0580645161290323</v>
      </c>
      <c r="BF28" s="6">
        <v>1</v>
      </c>
      <c r="BG28" s="6">
        <v>1.1000000000000001</v>
      </c>
      <c r="BH28" s="6">
        <v>1</v>
      </c>
      <c r="BI28" s="71">
        <v>0</v>
      </c>
      <c r="BJ28" s="41">
        <v>0</v>
      </c>
      <c r="BK28" s="6">
        <v>1</v>
      </c>
      <c r="BL28" s="6">
        <v>1</v>
      </c>
      <c r="BM28" s="6">
        <v>1</v>
      </c>
      <c r="BN28" s="6">
        <v>1</v>
      </c>
      <c r="BO28" s="11">
        <v>1</v>
      </c>
      <c r="BP28" s="46"/>
      <c r="BQ28" s="37">
        <v>1</v>
      </c>
      <c r="BS28" s="76">
        <f t="shared" si="6"/>
        <v>178.90800000000002</v>
      </c>
      <c r="BT28" s="77">
        <f t="shared" si="7"/>
        <v>178.90800000000002</v>
      </c>
      <c r="BU28" s="77">
        <f t="shared" si="8"/>
        <v>0</v>
      </c>
      <c r="BV28" s="78">
        <f t="shared" si="9"/>
        <v>0</v>
      </c>
      <c r="BW28" s="75" t="s">
        <v>116</v>
      </c>
    </row>
    <row r="29" spans="1:75" ht="21">
      <c r="A29" s="6">
        <v>24</v>
      </c>
      <c r="B29" s="10"/>
      <c r="C29" s="10" t="s">
        <v>66</v>
      </c>
      <c r="D29" s="10" t="s">
        <v>87</v>
      </c>
      <c r="E29" s="108">
        <v>-0.5</v>
      </c>
      <c r="F29" s="40">
        <v>854.51746800000024</v>
      </c>
      <c r="G29" s="31" t="s">
        <v>291</v>
      </c>
      <c r="H29" s="10" t="s">
        <v>34</v>
      </c>
      <c r="I29" s="13">
        <f t="shared" si="10"/>
        <v>854.51746800000024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44</v>
      </c>
      <c r="T29" s="6">
        <v>0</v>
      </c>
      <c r="U29" s="6">
        <v>0</v>
      </c>
      <c r="V29" s="6">
        <v>0</v>
      </c>
      <c r="W29" s="6">
        <v>1</v>
      </c>
      <c r="X29" s="6">
        <v>1</v>
      </c>
      <c r="Y29" s="6">
        <v>1</v>
      </c>
      <c r="Z29" s="6">
        <v>1</v>
      </c>
      <c r="AA29" s="11">
        <v>1</v>
      </c>
      <c r="AB29" s="5"/>
      <c r="AC29" s="11"/>
      <c r="AD29" s="5"/>
      <c r="AE29" s="2"/>
      <c r="AF29" s="5"/>
      <c r="AG29" s="2"/>
      <c r="AH29" s="9"/>
      <c r="AI29" s="11">
        <v>218.33</v>
      </c>
      <c r="AJ29" s="5"/>
      <c r="AK29" s="2">
        <v>73.010000000000005</v>
      </c>
      <c r="AM29" s="5">
        <v>1</v>
      </c>
      <c r="AN29" s="5">
        <v>1</v>
      </c>
      <c r="AO29" s="5">
        <v>1</v>
      </c>
      <c r="AP29" s="5">
        <v>1.6</v>
      </c>
      <c r="AQ29" s="5">
        <v>1</v>
      </c>
      <c r="AS29" s="37">
        <f t="shared" si="0"/>
        <v>0</v>
      </c>
      <c r="AT29" s="37">
        <f t="shared" si="1"/>
        <v>0</v>
      </c>
      <c r="AU29" s="37">
        <f t="shared" si="2"/>
        <v>0</v>
      </c>
      <c r="AV29" s="37">
        <f t="shared" si="3"/>
        <v>458.49300000000005</v>
      </c>
      <c r="AW29" s="37">
        <f t="shared" si="4"/>
        <v>102.21400000000001</v>
      </c>
      <c r="AY29" s="37">
        <f t="shared" si="5"/>
        <v>560.70700000000011</v>
      </c>
      <c r="BA29" s="37">
        <v>1.4</v>
      </c>
      <c r="BB29" s="70">
        <v>9</v>
      </c>
      <c r="BC29" s="41">
        <v>31</v>
      </c>
      <c r="BD29" s="6">
        <v>1.2</v>
      </c>
      <c r="BE29" s="6">
        <v>1.0580645161290323</v>
      </c>
      <c r="BF29" s="6">
        <v>1</v>
      </c>
      <c r="BG29" s="6">
        <v>1.1000000000000001</v>
      </c>
      <c r="BH29" s="6">
        <v>1</v>
      </c>
      <c r="BI29" s="71">
        <v>0</v>
      </c>
      <c r="BJ29" s="41">
        <v>0</v>
      </c>
      <c r="BK29" s="6">
        <v>1</v>
      </c>
      <c r="BL29" s="6">
        <v>1</v>
      </c>
      <c r="BM29" s="6">
        <v>1</v>
      </c>
      <c r="BN29" s="6">
        <v>1</v>
      </c>
      <c r="BO29" s="11">
        <v>1</v>
      </c>
      <c r="BP29" s="46"/>
      <c r="BQ29" s="37">
        <f>1+0.124</f>
        <v>1.1240000000000001</v>
      </c>
      <c r="BS29" s="76">
        <f t="shared" si="6"/>
        <v>854.51746800000024</v>
      </c>
      <c r="BT29" s="77">
        <f t="shared" si="7"/>
        <v>560.70700000000011</v>
      </c>
      <c r="BU29" s="77">
        <f t="shared" si="8"/>
        <v>293.81046800000007</v>
      </c>
      <c r="BV29" s="78">
        <f t="shared" si="9"/>
        <v>0.34383202099737531</v>
      </c>
      <c r="BW29" s="75" t="s">
        <v>116</v>
      </c>
    </row>
    <row r="30" spans="1:75" ht="21">
      <c r="A30" s="6">
        <v>27</v>
      </c>
      <c r="B30" s="10"/>
      <c r="C30" s="10" t="s">
        <v>166</v>
      </c>
      <c r="D30" s="10" t="s">
        <v>167</v>
      </c>
      <c r="E30" s="27"/>
      <c r="F30" s="40">
        <v>437.53400000000005</v>
      </c>
      <c r="G30" s="31" t="s">
        <v>292</v>
      </c>
      <c r="H30" s="10" t="s">
        <v>131</v>
      </c>
      <c r="I30" s="13">
        <f t="shared" si="10"/>
        <v>437.53400000000005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44</v>
      </c>
      <c r="T30" s="6">
        <v>0</v>
      </c>
      <c r="U30" s="6">
        <v>0</v>
      </c>
      <c r="V30" s="6">
        <v>0</v>
      </c>
      <c r="W30" s="6">
        <v>1</v>
      </c>
      <c r="X30" s="6">
        <v>1</v>
      </c>
      <c r="Y30" s="6">
        <v>1</v>
      </c>
      <c r="Z30" s="6">
        <v>1</v>
      </c>
      <c r="AA30" s="11">
        <v>1</v>
      </c>
      <c r="AB30" s="5"/>
      <c r="AC30" s="11"/>
      <c r="AD30" s="5"/>
      <c r="AE30" s="2"/>
      <c r="AF30" s="5"/>
      <c r="AG30" s="2"/>
      <c r="AH30" s="9"/>
      <c r="AI30" s="11">
        <v>190.87</v>
      </c>
      <c r="AJ30" s="5"/>
      <c r="AK30" s="2">
        <v>67.12</v>
      </c>
      <c r="AM30" s="5">
        <v>1</v>
      </c>
      <c r="AN30" s="5">
        <v>1</v>
      </c>
      <c r="AO30" s="5">
        <v>1</v>
      </c>
      <c r="AP30" s="5">
        <v>1.3</v>
      </c>
      <c r="AQ30" s="5">
        <v>1</v>
      </c>
      <c r="AS30" s="37">
        <f t="shared" si="0"/>
        <v>0</v>
      </c>
      <c r="AT30" s="37">
        <f t="shared" si="1"/>
        <v>0</v>
      </c>
      <c r="AU30" s="37">
        <f t="shared" si="2"/>
        <v>0</v>
      </c>
      <c r="AV30" s="37">
        <f t="shared" si="3"/>
        <v>343.56600000000003</v>
      </c>
      <c r="AW30" s="37">
        <f t="shared" si="4"/>
        <v>93.968000000000004</v>
      </c>
      <c r="AY30" s="37">
        <f t="shared" si="5"/>
        <v>437.53400000000005</v>
      </c>
      <c r="BA30" s="37">
        <v>1</v>
      </c>
      <c r="BB30" s="70">
        <v>9</v>
      </c>
      <c r="BC30" s="41">
        <v>31</v>
      </c>
      <c r="BD30" s="6">
        <v>1.2</v>
      </c>
      <c r="BE30" s="6">
        <v>1.0580645161290323</v>
      </c>
      <c r="BF30" s="6">
        <v>1</v>
      </c>
      <c r="BG30" s="6">
        <v>1.1000000000000001</v>
      </c>
      <c r="BH30" s="6">
        <v>1</v>
      </c>
      <c r="BI30" s="71">
        <v>0</v>
      </c>
      <c r="BJ30" s="41">
        <v>0</v>
      </c>
      <c r="BK30" s="6">
        <v>1</v>
      </c>
      <c r="BL30" s="6">
        <v>1</v>
      </c>
      <c r="BM30" s="6">
        <v>1</v>
      </c>
      <c r="BN30" s="6">
        <v>1</v>
      </c>
      <c r="BO30" s="11">
        <v>1</v>
      </c>
      <c r="BP30" s="46"/>
      <c r="BQ30" s="37">
        <v>1</v>
      </c>
      <c r="BS30" s="76">
        <f t="shared" si="6"/>
        <v>437.53400000000005</v>
      </c>
      <c r="BT30" s="77">
        <f t="shared" si="7"/>
        <v>437.53400000000005</v>
      </c>
      <c r="BU30" s="77">
        <f t="shared" si="8"/>
        <v>0</v>
      </c>
      <c r="BV30" s="78">
        <f t="shared" si="9"/>
        <v>0</v>
      </c>
      <c r="BW30" s="75" t="s">
        <v>116</v>
      </c>
    </row>
    <row r="31" spans="1:75" ht="21">
      <c r="A31" s="6">
        <v>30</v>
      </c>
      <c r="B31" s="10"/>
      <c r="C31" s="10" t="s">
        <v>161</v>
      </c>
      <c r="D31" s="10" t="s">
        <v>162</v>
      </c>
      <c r="E31" s="27"/>
      <c r="F31" s="40">
        <v>435.66</v>
      </c>
      <c r="G31" s="46" t="s">
        <v>295</v>
      </c>
      <c r="H31" s="10" t="s">
        <v>176</v>
      </c>
      <c r="I31" s="13">
        <f t="shared" si="10"/>
        <v>435.66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44</v>
      </c>
      <c r="T31" s="6">
        <v>0</v>
      </c>
      <c r="U31" s="6">
        <v>0</v>
      </c>
      <c r="V31" s="6">
        <v>0</v>
      </c>
      <c r="W31" s="6">
        <v>1</v>
      </c>
      <c r="X31" s="6">
        <v>1</v>
      </c>
      <c r="Y31" s="6">
        <v>1</v>
      </c>
      <c r="Z31" s="6">
        <v>1</v>
      </c>
      <c r="AA31" s="11">
        <v>1</v>
      </c>
      <c r="AB31" s="5"/>
      <c r="AC31" s="11"/>
      <c r="AD31" s="5"/>
      <c r="AE31" s="2"/>
      <c r="AF31" s="5"/>
      <c r="AG31" s="2"/>
      <c r="AH31" s="9"/>
      <c r="AI31" s="11">
        <v>165.36</v>
      </c>
      <c r="AJ31" s="5"/>
      <c r="AK31" s="2">
        <v>98.58</v>
      </c>
      <c r="AM31" s="5">
        <v>1</v>
      </c>
      <c r="AN31" s="5">
        <v>1</v>
      </c>
      <c r="AO31" s="5">
        <v>1</v>
      </c>
      <c r="AP31" s="5">
        <v>1.3</v>
      </c>
      <c r="AQ31" s="5">
        <v>1</v>
      </c>
      <c r="AS31" s="37">
        <f t="shared" si="0"/>
        <v>0</v>
      </c>
      <c r="AT31" s="37">
        <f t="shared" si="1"/>
        <v>0</v>
      </c>
      <c r="AU31" s="37">
        <f t="shared" si="2"/>
        <v>0</v>
      </c>
      <c r="AV31" s="37">
        <f t="shared" si="3"/>
        <v>297.64800000000002</v>
      </c>
      <c r="AW31" s="37">
        <f t="shared" si="4"/>
        <v>138.012</v>
      </c>
      <c r="AY31" s="37">
        <f t="shared" si="5"/>
        <v>435.66</v>
      </c>
      <c r="BA31" s="37">
        <v>1</v>
      </c>
      <c r="BB31" s="70">
        <v>9</v>
      </c>
      <c r="BC31" s="41">
        <v>31</v>
      </c>
      <c r="BD31" s="6">
        <v>1.2</v>
      </c>
      <c r="BE31" s="6">
        <v>1.0580645161290323</v>
      </c>
      <c r="BF31" s="6">
        <v>1</v>
      </c>
      <c r="BG31" s="6">
        <v>1.1000000000000001</v>
      </c>
      <c r="BH31" s="6">
        <v>1</v>
      </c>
      <c r="BI31" s="71">
        <v>0</v>
      </c>
      <c r="BJ31" s="41">
        <v>0</v>
      </c>
      <c r="BK31" s="6">
        <v>1</v>
      </c>
      <c r="BL31" s="6">
        <v>1</v>
      </c>
      <c r="BM31" s="6">
        <v>1</v>
      </c>
      <c r="BN31" s="6">
        <v>1</v>
      </c>
      <c r="BO31" s="11">
        <v>1</v>
      </c>
      <c r="BP31" s="46"/>
      <c r="BQ31" s="37">
        <v>1</v>
      </c>
      <c r="BS31" s="76">
        <f t="shared" si="6"/>
        <v>435.66</v>
      </c>
      <c r="BT31" s="77">
        <f t="shared" si="7"/>
        <v>435.66</v>
      </c>
      <c r="BU31" s="77">
        <f t="shared" si="8"/>
        <v>0</v>
      </c>
      <c r="BV31" s="78">
        <f t="shared" si="9"/>
        <v>0</v>
      </c>
      <c r="BW31" s="75" t="s">
        <v>116</v>
      </c>
    </row>
    <row r="32" spans="1:75" ht="21">
      <c r="A32" s="6">
        <v>33</v>
      </c>
      <c r="B32" s="10"/>
      <c r="C32" s="10" t="s">
        <v>165</v>
      </c>
      <c r="D32" s="10" t="s">
        <v>69</v>
      </c>
      <c r="E32" s="27"/>
      <c r="F32" s="40">
        <v>358.13499999999999</v>
      </c>
      <c r="G32" s="10" t="s">
        <v>26</v>
      </c>
      <c r="H32" s="10" t="s">
        <v>26</v>
      </c>
      <c r="I32" s="13">
        <f t="shared" si="10"/>
        <v>358.13499999999999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44</v>
      </c>
      <c r="T32" s="6">
        <v>0</v>
      </c>
      <c r="U32" s="6">
        <v>0</v>
      </c>
      <c r="V32" s="6">
        <v>0</v>
      </c>
      <c r="W32" s="6">
        <v>1</v>
      </c>
      <c r="X32" s="6">
        <v>1</v>
      </c>
      <c r="Y32" s="6">
        <v>1</v>
      </c>
      <c r="Z32" s="6">
        <v>1</v>
      </c>
      <c r="AA32" s="11">
        <v>1</v>
      </c>
      <c r="AB32" s="5"/>
      <c r="AC32" s="11"/>
      <c r="AD32" s="5"/>
      <c r="AE32" s="2"/>
      <c r="AF32" s="5"/>
      <c r="AG32" s="2"/>
      <c r="AH32" s="9"/>
      <c r="AI32" s="11">
        <v>130.35</v>
      </c>
      <c r="AJ32" s="5"/>
      <c r="AK32" s="2">
        <v>116.15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S32" s="37">
        <f t="shared" ref="AS32:AS45" si="11">AC32*AM32</f>
        <v>0</v>
      </c>
      <c r="AT32" s="37">
        <f t="shared" ref="AT32:AT45" si="12">AE32+(AE32*(AN32-1))+(AE32*0.1)</f>
        <v>0</v>
      </c>
      <c r="AU32" s="37">
        <f t="shared" ref="AU32:AU45" si="13">AG32+(AG32*(AO32-1))+(AG32*0.3)</f>
        <v>0</v>
      </c>
      <c r="AV32" s="37">
        <f t="shared" ref="AV32:AV45" si="14">AI32+(AI32*(AP32-1))+(AI32*0.5)</f>
        <v>195.52499999999998</v>
      </c>
      <c r="AW32" s="37">
        <f t="shared" ref="AW32:AW45" si="15">AK32+(AK32*(AQ32-1))+(AK32*0.4)</f>
        <v>162.61000000000001</v>
      </c>
      <c r="AY32" s="37">
        <f t="shared" ref="AY32:AY45" si="16">SUM(AS32:AW32)</f>
        <v>358.13499999999999</v>
      </c>
      <c r="BA32" s="37">
        <v>1</v>
      </c>
      <c r="BB32" s="70">
        <v>9</v>
      </c>
      <c r="BC32" s="41">
        <v>31</v>
      </c>
      <c r="BD32" s="6">
        <v>1.2</v>
      </c>
      <c r="BE32" s="6">
        <v>1.0580645161290323</v>
      </c>
      <c r="BF32" s="6">
        <v>1</v>
      </c>
      <c r="BG32" s="6">
        <v>1.1000000000000001</v>
      </c>
      <c r="BH32" s="6">
        <v>1</v>
      </c>
      <c r="BI32" s="71">
        <v>0</v>
      </c>
      <c r="BJ32" s="41">
        <v>0</v>
      </c>
      <c r="BK32" s="6">
        <v>1</v>
      </c>
      <c r="BL32" s="6">
        <v>1</v>
      </c>
      <c r="BM32" s="6">
        <v>1</v>
      </c>
      <c r="BN32" s="6">
        <v>1</v>
      </c>
      <c r="BO32" s="11">
        <v>1</v>
      </c>
      <c r="BP32" s="46"/>
      <c r="BQ32" s="37">
        <v>1</v>
      </c>
      <c r="BS32" s="76">
        <f t="shared" ref="BS32:BS45" si="17">BT32+BU32</f>
        <v>358.13499999999999</v>
      </c>
      <c r="BT32" s="77">
        <f t="shared" ref="BT32:BT45" si="18">AY32</f>
        <v>358.13499999999999</v>
      </c>
      <c r="BU32" s="77">
        <f t="shared" ref="BU32:BU45" si="19">(AY32*(BA32-1))+(AY32*(BQ32-1))</f>
        <v>0</v>
      </c>
      <c r="BV32" s="78">
        <f t="shared" ref="BV32:BV45" si="20">(BU32/BS32)</f>
        <v>0</v>
      </c>
      <c r="BW32" s="75" t="s">
        <v>116</v>
      </c>
    </row>
    <row r="33" spans="1:75" ht="21">
      <c r="A33" s="6">
        <v>34</v>
      </c>
      <c r="B33" s="10"/>
      <c r="C33" s="10" t="s">
        <v>68</v>
      </c>
      <c r="D33" s="10" t="s">
        <v>98</v>
      </c>
      <c r="E33" s="27"/>
      <c r="F33" s="40">
        <v>317.815</v>
      </c>
      <c r="G33" s="10" t="s">
        <v>239</v>
      </c>
      <c r="H33" s="10" t="s">
        <v>239</v>
      </c>
      <c r="I33" s="13">
        <f t="shared" si="10"/>
        <v>317.815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44</v>
      </c>
      <c r="T33" s="6">
        <v>0</v>
      </c>
      <c r="U33" s="6">
        <v>0</v>
      </c>
      <c r="V33" s="6">
        <v>0</v>
      </c>
      <c r="W33" s="6">
        <v>1</v>
      </c>
      <c r="X33" s="6">
        <v>1</v>
      </c>
      <c r="Y33" s="6">
        <v>1</v>
      </c>
      <c r="Z33" s="6">
        <v>1</v>
      </c>
      <c r="AA33" s="11">
        <v>1</v>
      </c>
      <c r="AB33" s="5"/>
      <c r="AC33" s="11"/>
      <c r="AD33" s="5"/>
      <c r="AE33" s="2"/>
      <c r="AF33" s="5"/>
      <c r="AG33" s="2"/>
      <c r="AH33" s="9"/>
      <c r="AI33" s="11">
        <v>128.25</v>
      </c>
      <c r="AJ33" s="5"/>
      <c r="AK33" s="2">
        <v>89.6</v>
      </c>
      <c r="AM33" s="5">
        <v>1</v>
      </c>
      <c r="AN33" s="5">
        <v>1</v>
      </c>
      <c r="AO33" s="5">
        <v>1</v>
      </c>
      <c r="AP33" s="5">
        <v>1</v>
      </c>
      <c r="AQ33" s="5">
        <v>1</v>
      </c>
      <c r="AS33" s="37">
        <f t="shared" si="11"/>
        <v>0</v>
      </c>
      <c r="AT33" s="37">
        <f t="shared" si="12"/>
        <v>0</v>
      </c>
      <c r="AU33" s="37">
        <f t="shared" si="13"/>
        <v>0</v>
      </c>
      <c r="AV33" s="37">
        <f t="shared" si="14"/>
        <v>192.375</v>
      </c>
      <c r="AW33" s="37">
        <f t="shared" si="15"/>
        <v>125.44</v>
      </c>
      <c r="AY33" s="37">
        <f t="shared" si="16"/>
        <v>317.815</v>
      </c>
      <c r="BA33" s="37">
        <v>1</v>
      </c>
      <c r="BB33" s="70">
        <v>9</v>
      </c>
      <c r="BC33" s="41">
        <v>31</v>
      </c>
      <c r="BD33" s="6">
        <v>1.2</v>
      </c>
      <c r="BE33" s="6">
        <v>1.0580645161290323</v>
      </c>
      <c r="BF33" s="6">
        <v>1</v>
      </c>
      <c r="BG33" s="6">
        <v>1.1000000000000001</v>
      </c>
      <c r="BH33" s="6">
        <v>1</v>
      </c>
      <c r="BI33" s="71">
        <v>0</v>
      </c>
      <c r="BJ33" s="41">
        <v>0</v>
      </c>
      <c r="BK33" s="6">
        <v>1</v>
      </c>
      <c r="BL33" s="6">
        <v>1</v>
      </c>
      <c r="BM33" s="6">
        <v>1</v>
      </c>
      <c r="BN33" s="6">
        <v>1</v>
      </c>
      <c r="BO33" s="11">
        <v>1</v>
      </c>
      <c r="BP33" s="46"/>
      <c r="BQ33" s="37">
        <v>1</v>
      </c>
      <c r="BS33" s="76">
        <f t="shared" si="17"/>
        <v>317.815</v>
      </c>
      <c r="BT33" s="77">
        <f t="shared" si="18"/>
        <v>317.815</v>
      </c>
      <c r="BU33" s="77">
        <f t="shared" si="19"/>
        <v>0</v>
      </c>
      <c r="BV33" s="78">
        <f t="shared" si="20"/>
        <v>0</v>
      </c>
      <c r="BW33" s="75" t="s">
        <v>116</v>
      </c>
    </row>
    <row r="34" spans="1:75" ht="21">
      <c r="A34" s="6">
        <v>37</v>
      </c>
      <c r="B34" s="10"/>
      <c r="C34" s="10" t="s">
        <v>237</v>
      </c>
      <c r="D34" s="10" t="s">
        <v>238</v>
      </c>
      <c r="E34" s="27"/>
      <c r="F34" s="40">
        <v>301.601</v>
      </c>
      <c r="G34" s="10" t="s">
        <v>32</v>
      </c>
      <c r="H34" s="10" t="s">
        <v>32</v>
      </c>
      <c r="I34" s="13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1"/>
      <c r="AB34" s="5"/>
      <c r="AC34" s="11"/>
      <c r="AD34" s="5"/>
      <c r="AE34" s="2"/>
      <c r="AF34" s="5"/>
      <c r="AG34" s="2"/>
      <c r="AH34" s="9"/>
      <c r="AI34" s="11">
        <v>124.03</v>
      </c>
      <c r="AJ34" s="5"/>
      <c r="AK34" s="2">
        <v>82.54</v>
      </c>
      <c r="AM34" s="5">
        <v>1</v>
      </c>
      <c r="AN34" s="5">
        <v>1</v>
      </c>
      <c r="AO34" s="5">
        <v>1</v>
      </c>
      <c r="AP34" s="5">
        <v>1</v>
      </c>
      <c r="AQ34" s="5">
        <v>1</v>
      </c>
      <c r="AS34" s="37">
        <f t="shared" si="11"/>
        <v>0</v>
      </c>
      <c r="AT34" s="37">
        <f t="shared" si="12"/>
        <v>0</v>
      </c>
      <c r="AU34" s="37">
        <f t="shared" si="13"/>
        <v>0</v>
      </c>
      <c r="AV34" s="37">
        <f t="shared" si="14"/>
        <v>186.04500000000002</v>
      </c>
      <c r="AW34" s="37">
        <f t="shared" si="15"/>
        <v>115.55600000000001</v>
      </c>
      <c r="AY34" s="37">
        <f t="shared" si="16"/>
        <v>301.601</v>
      </c>
      <c r="BA34" s="37">
        <v>1</v>
      </c>
      <c r="BB34" s="70">
        <v>9</v>
      </c>
      <c r="BC34" s="41">
        <v>31</v>
      </c>
      <c r="BD34" s="6">
        <v>1.2</v>
      </c>
      <c r="BE34" s="6">
        <v>1.0580645161290323</v>
      </c>
      <c r="BF34" s="6">
        <v>1</v>
      </c>
      <c r="BG34" s="6">
        <v>1.1000000000000001</v>
      </c>
      <c r="BH34" s="6">
        <v>1</v>
      </c>
      <c r="BI34" s="71">
        <v>0</v>
      </c>
      <c r="BJ34" s="41">
        <v>0</v>
      </c>
      <c r="BK34" s="6">
        <v>1</v>
      </c>
      <c r="BL34" s="6">
        <v>1</v>
      </c>
      <c r="BM34" s="6">
        <v>1</v>
      </c>
      <c r="BN34" s="6">
        <v>1</v>
      </c>
      <c r="BO34" s="11">
        <v>1</v>
      </c>
      <c r="BP34" s="46"/>
      <c r="BQ34" s="37">
        <v>1</v>
      </c>
      <c r="BS34" s="76">
        <f t="shared" si="17"/>
        <v>301.601</v>
      </c>
      <c r="BT34" s="77">
        <f t="shared" si="18"/>
        <v>301.601</v>
      </c>
      <c r="BU34" s="77">
        <f t="shared" si="19"/>
        <v>0</v>
      </c>
      <c r="BV34" s="78">
        <f t="shared" si="20"/>
        <v>0</v>
      </c>
      <c r="BW34" s="75" t="s">
        <v>116</v>
      </c>
    </row>
    <row r="35" spans="1:75" ht="21">
      <c r="A35" s="6">
        <v>38</v>
      </c>
      <c r="B35" s="10"/>
      <c r="C35" s="10" t="s">
        <v>118</v>
      </c>
      <c r="D35" s="10" t="s">
        <v>92</v>
      </c>
      <c r="E35" s="27"/>
      <c r="F35" s="40">
        <v>374.29728</v>
      </c>
      <c r="G35" s="133" t="s">
        <v>292</v>
      </c>
      <c r="H35" s="10" t="s">
        <v>26</v>
      </c>
      <c r="I35" s="1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1"/>
      <c r="AB35" s="5"/>
      <c r="AC35" s="11"/>
      <c r="AD35" s="5"/>
      <c r="AE35" s="2"/>
      <c r="AF35" s="5"/>
      <c r="AG35" s="2"/>
      <c r="AH35" s="9"/>
      <c r="AI35" s="11">
        <v>122.29</v>
      </c>
      <c r="AJ35" s="5"/>
      <c r="AK35" s="2">
        <v>67.900000000000006</v>
      </c>
      <c r="AM35" s="5">
        <v>1</v>
      </c>
      <c r="AN35" s="5">
        <v>1</v>
      </c>
      <c r="AO35" s="5">
        <v>1</v>
      </c>
      <c r="AP35" s="5">
        <v>1</v>
      </c>
      <c r="AQ35" s="5">
        <v>1</v>
      </c>
      <c r="AS35" s="37">
        <f t="shared" si="11"/>
        <v>0</v>
      </c>
      <c r="AT35" s="37">
        <f t="shared" si="12"/>
        <v>0</v>
      </c>
      <c r="AU35" s="37">
        <f t="shared" si="13"/>
        <v>0</v>
      </c>
      <c r="AV35" s="37">
        <f t="shared" si="14"/>
        <v>183.435</v>
      </c>
      <c r="AW35" s="37">
        <f t="shared" si="15"/>
        <v>95.06</v>
      </c>
      <c r="AY35" s="37">
        <f t="shared" si="16"/>
        <v>278.495</v>
      </c>
      <c r="BA35" s="37">
        <v>1</v>
      </c>
      <c r="BB35" s="70">
        <v>9</v>
      </c>
      <c r="BC35" s="41">
        <v>31</v>
      </c>
      <c r="BD35" s="6">
        <v>1.2</v>
      </c>
      <c r="BE35" s="6">
        <v>1.0580645161290323</v>
      </c>
      <c r="BF35" s="6">
        <v>1</v>
      </c>
      <c r="BG35" s="6">
        <v>1.1000000000000001</v>
      </c>
      <c r="BH35" s="6">
        <v>1</v>
      </c>
      <c r="BI35" s="71">
        <v>0</v>
      </c>
      <c r="BJ35" s="41">
        <v>0</v>
      </c>
      <c r="BK35" s="6">
        <v>1</v>
      </c>
      <c r="BL35" s="6">
        <v>1</v>
      </c>
      <c r="BM35" s="6">
        <v>1</v>
      </c>
      <c r="BN35" s="6">
        <v>1</v>
      </c>
      <c r="BO35" s="11">
        <v>1</v>
      </c>
      <c r="BP35" s="46"/>
      <c r="BQ35" s="37">
        <f>1+0.344</f>
        <v>1.3439999999999999</v>
      </c>
      <c r="BS35" s="76">
        <f t="shared" si="17"/>
        <v>374.29728</v>
      </c>
      <c r="BT35" s="77">
        <f t="shared" si="18"/>
        <v>278.495</v>
      </c>
      <c r="BU35" s="77">
        <f t="shared" si="19"/>
        <v>95.802279999999968</v>
      </c>
      <c r="BV35" s="78">
        <f t="shared" si="20"/>
        <v>0.25595238095238088</v>
      </c>
      <c r="BW35" s="75" t="s">
        <v>116</v>
      </c>
    </row>
    <row r="36" spans="1:75" ht="21">
      <c r="A36" s="6">
        <v>40</v>
      </c>
      <c r="B36" s="10"/>
      <c r="C36" s="10" t="s">
        <v>163</v>
      </c>
      <c r="D36" s="10" t="s">
        <v>164</v>
      </c>
      <c r="E36" s="27"/>
      <c r="F36" s="40">
        <v>157.02000000000001</v>
      </c>
      <c r="G36" s="10" t="s">
        <v>130</v>
      </c>
      <c r="H36" s="10" t="s">
        <v>130</v>
      </c>
      <c r="I36" s="13">
        <f t="shared" si="10"/>
        <v>157.02000000000001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44</v>
      </c>
      <c r="T36" s="6">
        <v>0</v>
      </c>
      <c r="U36" s="6">
        <v>0</v>
      </c>
      <c r="V36" s="6">
        <v>0</v>
      </c>
      <c r="W36" s="6">
        <v>1</v>
      </c>
      <c r="X36" s="6">
        <v>1</v>
      </c>
      <c r="Y36" s="6">
        <v>1</v>
      </c>
      <c r="Z36" s="6">
        <v>1</v>
      </c>
      <c r="AA36" s="11">
        <v>1</v>
      </c>
      <c r="AB36" s="5"/>
      <c r="AC36" s="11"/>
      <c r="AD36" s="5"/>
      <c r="AE36" s="2"/>
      <c r="AF36" s="5"/>
      <c r="AG36" s="2"/>
      <c r="AH36" s="9"/>
      <c r="AI36" s="11">
        <v>104.68</v>
      </c>
      <c r="AJ36" s="5"/>
      <c r="AK36" s="2"/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S36" s="37">
        <f t="shared" si="11"/>
        <v>0</v>
      </c>
      <c r="AT36" s="37">
        <f t="shared" si="12"/>
        <v>0</v>
      </c>
      <c r="AU36" s="37">
        <f t="shared" si="13"/>
        <v>0</v>
      </c>
      <c r="AV36" s="37">
        <f t="shared" si="14"/>
        <v>157.02000000000001</v>
      </c>
      <c r="AW36" s="37">
        <f t="shared" si="15"/>
        <v>0</v>
      </c>
      <c r="AY36" s="37">
        <f t="shared" si="16"/>
        <v>157.02000000000001</v>
      </c>
      <c r="BA36" s="37">
        <v>1</v>
      </c>
      <c r="BB36" s="70">
        <v>9</v>
      </c>
      <c r="BC36" s="41">
        <v>31</v>
      </c>
      <c r="BD36" s="6">
        <v>1.2</v>
      </c>
      <c r="BE36" s="6">
        <v>1.0580645161290323</v>
      </c>
      <c r="BF36" s="6">
        <v>1</v>
      </c>
      <c r="BG36" s="6">
        <v>1.1000000000000001</v>
      </c>
      <c r="BH36" s="6">
        <v>1</v>
      </c>
      <c r="BI36" s="71">
        <v>0</v>
      </c>
      <c r="BJ36" s="41">
        <v>0</v>
      </c>
      <c r="BK36" s="6">
        <v>1</v>
      </c>
      <c r="BL36" s="6">
        <v>1</v>
      </c>
      <c r="BM36" s="6">
        <v>1</v>
      </c>
      <c r="BN36" s="6">
        <v>1</v>
      </c>
      <c r="BO36" s="11">
        <v>1</v>
      </c>
      <c r="BP36" s="46"/>
      <c r="BQ36" s="37">
        <v>1</v>
      </c>
      <c r="BS36" s="76">
        <f t="shared" si="17"/>
        <v>157.02000000000001</v>
      </c>
      <c r="BT36" s="77">
        <f t="shared" si="18"/>
        <v>157.02000000000001</v>
      </c>
      <c r="BU36" s="77">
        <f t="shared" si="19"/>
        <v>0</v>
      </c>
      <c r="BV36" s="78">
        <f t="shared" si="20"/>
        <v>0</v>
      </c>
      <c r="BW36" s="75" t="s">
        <v>116</v>
      </c>
    </row>
    <row r="37" spans="1:75" ht="21">
      <c r="A37" s="6">
        <v>52</v>
      </c>
      <c r="B37" s="10"/>
      <c r="C37" s="10" t="s">
        <v>124</v>
      </c>
      <c r="D37" s="10" t="s">
        <v>214</v>
      </c>
      <c r="E37" s="27"/>
      <c r="F37" s="40">
        <v>288.72800000000001</v>
      </c>
      <c r="G37" s="10" t="s">
        <v>177</v>
      </c>
      <c r="H37" s="10" t="s">
        <v>177</v>
      </c>
      <c r="I37" s="13">
        <f t="shared" si="10"/>
        <v>288.72800000000001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44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1</v>
      </c>
      <c r="Z37" s="6">
        <v>1</v>
      </c>
      <c r="AA37" s="11">
        <v>1</v>
      </c>
      <c r="AB37" s="5"/>
      <c r="AC37" s="11"/>
      <c r="AD37" s="5"/>
      <c r="AE37" s="2"/>
      <c r="AF37" s="5"/>
      <c r="AG37" s="2"/>
      <c r="AH37" s="9"/>
      <c r="AI37" s="11">
        <v>101.28</v>
      </c>
      <c r="AJ37" s="5"/>
      <c r="AK37" s="2">
        <v>97.72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S37" s="37">
        <f t="shared" si="11"/>
        <v>0</v>
      </c>
      <c r="AT37" s="37">
        <f t="shared" si="12"/>
        <v>0</v>
      </c>
      <c r="AU37" s="37">
        <f t="shared" si="13"/>
        <v>0</v>
      </c>
      <c r="AV37" s="37">
        <f t="shared" si="14"/>
        <v>151.92000000000002</v>
      </c>
      <c r="AW37" s="37">
        <f t="shared" si="15"/>
        <v>136.80799999999999</v>
      </c>
      <c r="AY37" s="37">
        <f t="shared" si="16"/>
        <v>288.72800000000001</v>
      </c>
      <c r="BA37" s="37">
        <v>1</v>
      </c>
      <c r="BB37" s="70">
        <v>9</v>
      </c>
      <c r="BC37" s="41">
        <v>31</v>
      </c>
      <c r="BD37" s="6">
        <v>1.2</v>
      </c>
      <c r="BE37" s="6">
        <v>1.0580645161290323</v>
      </c>
      <c r="BF37" s="6">
        <v>1</v>
      </c>
      <c r="BG37" s="6">
        <v>1.1000000000000001</v>
      </c>
      <c r="BH37" s="6">
        <v>1</v>
      </c>
      <c r="BI37" s="71">
        <v>0</v>
      </c>
      <c r="BJ37" s="41">
        <v>0</v>
      </c>
      <c r="BK37" s="6">
        <v>1</v>
      </c>
      <c r="BL37" s="6">
        <v>1</v>
      </c>
      <c r="BM37" s="6">
        <v>1</v>
      </c>
      <c r="BN37" s="6">
        <v>1</v>
      </c>
      <c r="BO37" s="11">
        <v>1</v>
      </c>
      <c r="BP37" s="46"/>
      <c r="BQ37" s="37">
        <v>1</v>
      </c>
      <c r="BS37" s="76">
        <f t="shared" si="17"/>
        <v>288.72800000000001</v>
      </c>
      <c r="BT37" s="77">
        <f t="shared" si="18"/>
        <v>288.72800000000001</v>
      </c>
      <c r="BU37" s="77">
        <f t="shared" si="19"/>
        <v>0</v>
      </c>
      <c r="BV37" s="78">
        <f t="shared" si="20"/>
        <v>0</v>
      </c>
      <c r="BW37" s="75" t="s">
        <v>116</v>
      </c>
    </row>
    <row r="38" spans="1:75" ht="21">
      <c r="A38" s="6">
        <v>53</v>
      </c>
      <c r="B38" s="10"/>
      <c r="C38" s="10" t="s">
        <v>128</v>
      </c>
      <c r="D38" s="10" t="s">
        <v>129</v>
      </c>
      <c r="E38" s="27"/>
      <c r="F38" s="40">
        <v>256.029</v>
      </c>
      <c r="G38" s="10" t="s">
        <v>168</v>
      </c>
      <c r="H38" s="10" t="s">
        <v>168</v>
      </c>
      <c r="I38" s="13">
        <f t="shared" si="10"/>
        <v>256.029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44</v>
      </c>
      <c r="T38" s="6">
        <v>0</v>
      </c>
      <c r="U38" s="6">
        <v>0</v>
      </c>
      <c r="V38" s="6">
        <v>0</v>
      </c>
      <c r="W38" s="6">
        <v>1</v>
      </c>
      <c r="X38" s="6">
        <v>1</v>
      </c>
      <c r="Y38" s="6">
        <v>1</v>
      </c>
      <c r="Z38" s="6">
        <v>1</v>
      </c>
      <c r="AA38" s="11">
        <v>1</v>
      </c>
      <c r="AB38" s="5"/>
      <c r="AC38" s="11"/>
      <c r="AD38" s="5"/>
      <c r="AE38" s="2"/>
      <c r="AF38" s="5"/>
      <c r="AG38" s="2"/>
      <c r="AH38" s="9"/>
      <c r="AI38" s="11">
        <v>98.67</v>
      </c>
      <c r="AJ38" s="5"/>
      <c r="AK38" s="2">
        <v>77.16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S38" s="37">
        <f t="shared" si="11"/>
        <v>0</v>
      </c>
      <c r="AT38" s="37">
        <f t="shared" si="12"/>
        <v>0</v>
      </c>
      <c r="AU38" s="37">
        <f t="shared" si="13"/>
        <v>0</v>
      </c>
      <c r="AV38" s="37">
        <f t="shared" si="14"/>
        <v>148.005</v>
      </c>
      <c r="AW38" s="37">
        <f t="shared" si="15"/>
        <v>108.024</v>
      </c>
      <c r="AY38" s="37">
        <f t="shared" si="16"/>
        <v>256.029</v>
      </c>
      <c r="BA38" s="37">
        <v>1</v>
      </c>
      <c r="BB38" s="70">
        <v>9</v>
      </c>
      <c r="BC38" s="41">
        <v>31</v>
      </c>
      <c r="BD38" s="6">
        <v>1.2</v>
      </c>
      <c r="BE38" s="6">
        <v>1.0580645161290323</v>
      </c>
      <c r="BF38" s="6">
        <v>1</v>
      </c>
      <c r="BG38" s="6">
        <v>1.1000000000000001</v>
      </c>
      <c r="BH38" s="6">
        <v>1</v>
      </c>
      <c r="BI38" s="71">
        <v>0</v>
      </c>
      <c r="BJ38" s="41">
        <v>0</v>
      </c>
      <c r="BK38" s="6">
        <v>1</v>
      </c>
      <c r="BL38" s="6">
        <v>1</v>
      </c>
      <c r="BM38" s="6">
        <v>1</v>
      </c>
      <c r="BN38" s="6">
        <v>1</v>
      </c>
      <c r="BO38" s="11">
        <v>1</v>
      </c>
      <c r="BP38" s="46"/>
      <c r="BQ38" s="37">
        <v>1</v>
      </c>
      <c r="BS38" s="76">
        <f t="shared" si="17"/>
        <v>256.029</v>
      </c>
      <c r="BT38" s="77">
        <f t="shared" si="18"/>
        <v>256.029</v>
      </c>
      <c r="BU38" s="77">
        <f t="shared" si="19"/>
        <v>0</v>
      </c>
      <c r="BV38" s="78">
        <f t="shared" si="20"/>
        <v>0</v>
      </c>
      <c r="BW38" s="75" t="s">
        <v>116</v>
      </c>
    </row>
    <row r="39" spans="1:75" ht="21">
      <c r="A39" s="6">
        <v>60</v>
      </c>
      <c r="B39" s="10"/>
      <c r="C39" s="10" t="s">
        <v>76</v>
      </c>
      <c r="D39" s="10" t="s">
        <v>88</v>
      </c>
      <c r="E39" s="27"/>
      <c r="F39" s="40">
        <v>798.11676000000011</v>
      </c>
      <c r="G39" s="29" t="s">
        <v>135</v>
      </c>
      <c r="H39" s="29" t="s">
        <v>135</v>
      </c>
      <c r="I39" s="13">
        <f t="shared" si="10"/>
        <v>798.11676000000011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44</v>
      </c>
      <c r="T39" s="6">
        <v>0</v>
      </c>
      <c r="U39" s="6">
        <v>0</v>
      </c>
      <c r="V39" s="6">
        <v>0</v>
      </c>
      <c r="W39" s="6">
        <v>1</v>
      </c>
      <c r="X39" s="6">
        <v>1</v>
      </c>
      <c r="Y39" s="6">
        <v>1</v>
      </c>
      <c r="Z39" s="6">
        <v>1</v>
      </c>
      <c r="AA39" s="11">
        <v>1</v>
      </c>
      <c r="AB39" s="5"/>
      <c r="AC39" s="11"/>
      <c r="AD39" s="5"/>
      <c r="AE39" s="2"/>
      <c r="AF39" s="5"/>
      <c r="AG39" s="2"/>
      <c r="AH39" s="9"/>
      <c r="AI39" s="11">
        <v>208.93</v>
      </c>
      <c r="AJ39" s="5"/>
      <c r="AK39" s="2">
        <v>55.83</v>
      </c>
      <c r="AM39" s="5">
        <v>1</v>
      </c>
      <c r="AN39" s="5">
        <v>1</v>
      </c>
      <c r="AO39" s="5">
        <v>1</v>
      </c>
      <c r="AP39" s="5">
        <v>1.6</v>
      </c>
      <c r="AQ39" s="5">
        <v>1</v>
      </c>
      <c r="AS39" s="37">
        <f t="shared" si="11"/>
        <v>0</v>
      </c>
      <c r="AT39" s="37">
        <f t="shared" si="12"/>
        <v>0</v>
      </c>
      <c r="AU39" s="37">
        <f t="shared" si="13"/>
        <v>0</v>
      </c>
      <c r="AV39" s="37">
        <f t="shared" si="14"/>
        <v>438.75300000000004</v>
      </c>
      <c r="AW39" s="37">
        <f t="shared" si="15"/>
        <v>78.162000000000006</v>
      </c>
      <c r="AY39" s="37">
        <f t="shared" si="16"/>
        <v>516.91500000000008</v>
      </c>
      <c r="BA39" s="37">
        <v>1.5</v>
      </c>
      <c r="BB39" s="70">
        <v>9</v>
      </c>
      <c r="BC39" s="41">
        <v>31</v>
      </c>
      <c r="BD39" s="6">
        <v>1.2</v>
      </c>
      <c r="BE39" s="6">
        <v>1.0580645161290323</v>
      </c>
      <c r="BF39" s="6">
        <v>1</v>
      </c>
      <c r="BG39" s="6">
        <v>1.1000000000000001</v>
      </c>
      <c r="BH39" s="6">
        <v>1</v>
      </c>
      <c r="BI39" s="71">
        <v>0</v>
      </c>
      <c r="BJ39" s="41">
        <v>0</v>
      </c>
      <c r="BK39" s="6">
        <v>1</v>
      </c>
      <c r="BL39" s="6">
        <v>1</v>
      </c>
      <c r="BM39" s="6">
        <v>1</v>
      </c>
      <c r="BN39" s="6">
        <v>1</v>
      </c>
      <c r="BO39" s="11">
        <v>1</v>
      </c>
      <c r="BP39" s="46"/>
      <c r="BQ39" s="37">
        <f>1+0.044</f>
        <v>1.044</v>
      </c>
      <c r="BS39" s="76">
        <f t="shared" si="17"/>
        <v>798.11676000000011</v>
      </c>
      <c r="BT39" s="77">
        <f t="shared" si="18"/>
        <v>516.91500000000008</v>
      </c>
      <c r="BU39" s="77">
        <f t="shared" si="19"/>
        <v>281.20176000000004</v>
      </c>
      <c r="BV39" s="78">
        <f t="shared" si="20"/>
        <v>0.35233160621761656</v>
      </c>
      <c r="BW39" s="75" t="s">
        <v>116</v>
      </c>
    </row>
    <row r="40" spans="1:75" ht="21">
      <c r="A40" s="6">
        <v>61</v>
      </c>
      <c r="B40" s="10"/>
      <c r="C40" s="10" t="s">
        <v>106</v>
      </c>
      <c r="D40" s="10" t="s">
        <v>91</v>
      </c>
      <c r="E40" s="27"/>
      <c r="F40" s="40">
        <v>296.27999999999997</v>
      </c>
      <c r="G40" s="29" t="s">
        <v>33</v>
      </c>
      <c r="H40" s="29" t="s">
        <v>33</v>
      </c>
      <c r="I40" s="13">
        <f t="shared" si="10"/>
        <v>296.27999999999997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44</v>
      </c>
      <c r="T40" s="6">
        <v>0</v>
      </c>
      <c r="U40" s="6">
        <v>0</v>
      </c>
      <c r="V40" s="6">
        <v>0</v>
      </c>
      <c r="W40" s="6">
        <v>1</v>
      </c>
      <c r="X40" s="6">
        <v>1</v>
      </c>
      <c r="Y40" s="6">
        <v>1</v>
      </c>
      <c r="Z40" s="6">
        <v>1</v>
      </c>
      <c r="AA40" s="11">
        <v>1</v>
      </c>
      <c r="AB40" s="5"/>
      <c r="AC40" s="11"/>
      <c r="AD40" s="5"/>
      <c r="AE40" s="2"/>
      <c r="AF40" s="5"/>
      <c r="AG40" s="2"/>
      <c r="AH40" s="9"/>
      <c r="AI40" s="11">
        <v>164.6</v>
      </c>
      <c r="AJ40" s="5"/>
      <c r="AK40" s="2"/>
      <c r="AM40" s="5">
        <v>1</v>
      </c>
      <c r="AN40" s="5">
        <v>1</v>
      </c>
      <c r="AO40" s="5">
        <v>1</v>
      </c>
      <c r="AP40" s="5">
        <v>1.3</v>
      </c>
      <c r="AQ40" s="5">
        <v>1</v>
      </c>
      <c r="AS40" s="37">
        <f t="shared" si="11"/>
        <v>0</v>
      </c>
      <c r="AT40" s="37">
        <f t="shared" si="12"/>
        <v>0</v>
      </c>
      <c r="AU40" s="37">
        <f t="shared" si="13"/>
        <v>0</v>
      </c>
      <c r="AV40" s="37">
        <f t="shared" si="14"/>
        <v>296.27999999999997</v>
      </c>
      <c r="AW40" s="37">
        <f t="shared" si="15"/>
        <v>0</v>
      </c>
      <c r="AY40" s="37">
        <f t="shared" si="16"/>
        <v>296.27999999999997</v>
      </c>
      <c r="BA40" s="37">
        <v>1</v>
      </c>
      <c r="BB40" s="70">
        <v>9</v>
      </c>
      <c r="BC40" s="41">
        <v>31</v>
      </c>
      <c r="BD40" s="6">
        <v>1.2</v>
      </c>
      <c r="BE40" s="6">
        <v>1.0580645161290323</v>
      </c>
      <c r="BF40" s="6">
        <v>1</v>
      </c>
      <c r="BG40" s="6">
        <v>1.1000000000000001</v>
      </c>
      <c r="BH40" s="6">
        <v>1</v>
      </c>
      <c r="BI40" s="71">
        <v>0</v>
      </c>
      <c r="BJ40" s="41">
        <v>0</v>
      </c>
      <c r="BK40" s="6">
        <v>1</v>
      </c>
      <c r="BL40" s="6">
        <v>1</v>
      </c>
      <c r="BM40" s="6">
        <v>1</v>
      </c>
      <c r="BN40" s="6">
        <v>1</v>
      </c>
      <c r="BO40" s="11">
        <v>1</v>
      </c>
      <c r="BP40" s="46"/>
      <c r="BQ40" s="37">
        <v>1</v>
      </c>
      <c r="BS40" s="76">
        <f t="shared" si="17"/>
        <v>296.27999999999997</v>
      </c>
      <c r="BT40" s="77">
        <f t="shared" si="18"/>
        <v>296.27999999999997</v>
      </c>
      <c r="BU40" s="77">
        <f t="shared" si="19"/>
        <v>0</v>
      </c>
      <c r="BV40" s="78">
        <f t="shared" si="20"/>
        <v>0</v>
      </c>
      <c r="BW40" s="75" t="s">
        <v>116</v>
      </c>
    </row>
    <row r="41" spans="1:75" ht="21">
      <c r="A41" s="6">
        <v>62</v>
      </c>
      <c r="B41" s="10"/>
      <c r="C41" s="10" t="s">
        <v>170</v>
      </c>
      <c r="D41" s="10" t="s">
        <v>171</v>
      </c>
      <c r="E41" s="27"/>
      <c r="F41" s="40">
        <v>421.61399999999998</v>
      </c>
      <c r="G41" s="29" t="s">
        <v>31</v>
      </c>
      <c r="H41" s="29" t="s">
        <v>31</v>
      </c>
      <c r="I41" s="13">
        <f t="shared" si="10"/>
        <v>421.61399999999998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44</v>
      </c>
      <c r="T41" s="6">
        <v>0</v>
      </c>
      <c r="U41" s="6">
        <v>0</v>
      </c>
      <c r="V41" s="6">
        <v>0</v>
      </c>
      <c r="W41" s="6">
        <v>1</v>
      </c>
      <c r="X41" s="6">
        <v>1</v>
      </c>
      <c r="Y41" s="6">
        <v>1</v>
      </c>
      <c r="Z41" s="6">
        <v>1</v>
      </c>
      <c r="AA41" s="11">
        <v>1</v>
      </c>
      <c r="AB41" s="5"/>
      <c r="AC41" s="11"/>
      <c r="AD41" s="5"/>
      <c r="AE41" s="2"/>
      <c r="AF41" s="5"/>
      <c r="AG41" s="2"/>
      <c r="AH41" s="9"/>
      <c r="AI41" s="11">
        <v>156.66999999999999</v>
      </c>
      <c r="AJ41" s="5"/>
      <c r="AK41" s="2">
        <v>99.72</v>
      </c>
      <c r="AM41" s="5">
        <v>1</v>
      </c>
      <c r="AN41" s="5">
        <v>1</v>
      </c>
      <c r="AO41" s="5">
        <v>1</v>
      </c>
      <c r="AP41" s="5">
        <v>1.3</v>
      </c>
      <c r="AQ41" s="5">
        <v>1</v>
      </c>
      <c r="AS41" s="37">
        <f t="shared" si="11"/>
        <v>0</v>
      </c>
      <c r="AT41" s="37">
        <f t="shared" si="12"/>
        <v>0</v>
      </c>
      <c r="AU41" s="37">
        <f t="shared" si="13"/>
        <v>0</v>
      </c>
      <c r="AV41" s="37">
        <f t="shared" si="14"/>
        <v>282.00599999999997</v>
      </c>
      <c r="AW41" s="37">
        <f t="shared" si="15"/>
        <v>139.608</v>
      </c>
      <c r="AY41" s="37">
        <f t="shared" si="16"/>
        <v>421.61399999999998</v>
      </c>
      <c r="BA41" s="37">
        <v>1</v>
      </c>
      <c r="BB41" s="70">
        <v>9</v>
      </c>
      <c r="BC41" s="41">
        <v>31</v>
      </c>
      <c r="BD41" s="6">
        <v>1.2</v>
      </c>
      <c r="BE41" s="6">
        <v>1.0580645161290323</v>
      </c>
      <c r="BF41" s="6">
        <v>1</v>
      </c>
      <c r="BG41" s="6">
        <v>1.1000000000000001</v>
      </c>
      <c r="BH41" s="6">
        <v>1</v>
      </c>
      <c r="BI41" s="71">
        <v>0</v>
      </c>
      <c r="BJ41" s="41">
        <v>0</v>
      </c>
      <c r="BK41" s="6">
        <v>1</v>
      </c>
      <c r="BL41" s="6">
        <v>1</v>
      </c>
      <c r="BM41" s="6">
        <v>1</v>
      </c>
      <c r="BN41" s="6">
        <v>1</v>
      </c>
      <c r="BO41" s="11">
        <v>1</v>
      </c>
      <c r="BP41" s="46"/>
      <c r="BQ41" s="37">
        <v>1</v>
      </c>
      <c r="BS41" s="76">
        <f t="shared" si="17"/>
        <v>421.61399999999998</v>
      </c>
      <c r="BT41" s="77">
        <f t="shared" si="18"/>
        <v>421.61399999999998</v>
      </c>
      <c r="BU41" s="77">
        <f t="shared" si="19"/>
        <v>0</v>
      </c>
      <c r="BV41" s="78">
        <f t="shared" si="20"/>
        <v>0</v>
      </c>
      <c r="BW41" s="75" t="s">
        <v>116</v>
      </c>
    </row>
    <row r="42" spans="1:75" ht="21">
      <c r="A42" s="6">
        <v>63</v>
      </c>
      <c r="B42" s="10"/>
      <c r="C42" s="10" t="s">
        <v>74</v>
      </c>
      <c r="D42" s="10" t="s">
        <v>90</v>
      </c>
      <c r="E42" s="27"/>
      <c r="F42" s="40">
        <v>978.60938399999986</v>
      </c>
      <c r="G42" s="29" t="s">
        <v>135</v>
      </c>
      <c r="H42" s="29" t="s">
        <v>135</v>
      </c>
      <c r="I42" s="13">
        <f t="shared" si="10"/>
        <v>978.60938399999986</v>
      </c>
      <c r="J42" s="6">
        <v>1</v>
      </c>
      <c r="K42" s="6">
        <v>0</v>
      </c>
      <c r="L42" s="6">
        <v>0</v>
      </c>
      <c r="M42" s="6">
        <v>0</v>
      </c>
      <c r="N42" s="6" t="s">
        <v>120</v>
      </c>
      <c r="O42" s="6">
        <v>0</v>
      </c>
      <c r="P42" s="6">
        <v>0</v>
      </c>
      <c r="Q42" s="6">
        <v>0</v>
      </c>
      <c r="R42" s="6">
        <v>0</v>
      </c>
      <c r="S42" s="6">
        <v>44</v>
      </c>
      <c r="T42" s="6">
        <v>0</v>
      </c>
      <c r="U42" s="6">
        <v>0</v>
      </c>
      <c r="V42" s="6">
        <v>0</v>
      </c>
      <c r="W42" s="6">
        <v>1</v>
      </c>
      <c r="X42" s="6">
        <v>1</v>
      </c>
      <c r="Y42" s="6">
        <v>1</v>
      </c>
      <c r="Z42" s="6">
        <v>1</v>
      </c>
      <c r="AA42" s="11">
        <v>1</v>
      </c>
      <c r="AB42" s="5"/>
      <c r="AC42" s="11"/>
      <c r="AD42" s="5"/>
      <c r="AE42" s="2"/>
      <c r="AF42" s="5"/>
      <c r="AG42" s="2"/>
      <c r="AH42" s="9"/>
      <c r="AI42" s="11">
        <v>154.76</v>
      </c>
      <c r="AJ42" s="5"/>
      <c r="AK42" s="2"/>
      <c r="AM42" s="5">
        <v>1</v>
      </c>
      <c r="AN42" s="5">
        <v>1</v>
      </c>
      <c r="AO42" s="5">
        <v>1</v>
      </c>
      <c r="AP42" s="5">
        <v>1.3</v>
      </c>
      <c r="AQ42" s="5">
        <v>1</v>
      </c>
      <c r="AS42" s="37">
        <f t="shared" si="11"/>
        <v>0</v>
      </c>
      <c r="AT42" s="37">
        <f t="shared" si="12"/>
        <v>0</v>
      </c>
      <c r="AU42" s="37">
        <f t="shared" si="13"/>
        <v>0</v>
      </c>
      <c r="AV42" s="37">
        <f t="shared" si="14"/>
        <v>278.56799999999998</v>
      </c>
      <c r="AW42" s="37">
        <f t="shared" si="15"/>
        <v>0</v>
      </c>
      <c r="AY42" s="37">
        <f t="shared" si="16"/>
        <v>278.56799999999998</v>
      </c>
      <c r="BA42" s="37">
        <v>1.5</v>
      </c>
      <c r="BB42" s="70">
        <v>9</v>
      </c>
      <c r="BC42" s="41">
        <v>31</v>
      </c>
      <c r="BD42" s="6">
        <v>1.2</v>
      </c>
      <c r="BE42" s="6">
        <v>1.0580645161290323</v>
      </c>
      <c r="BF42" s="6">
        <v>1</v>
      </c>
      <c r="BG42" s="6">
        <v>1.1000000000000001</v>
      </c>
      <c r="BH42" s="6">
        <v>1</v>
      </c>
      <c r="BI42" s="71">
        <v>0</v>
      </c>
      <c r="BJ42" s="41">
        <v>0</v>
      </c>
      <c r="BK42" s="6">
        <v>1</v>
      </c>
      <c r="BL42" s="6">
        <v>1</v>
      </c>
      <c r="BM42" s="6">
        <v>1</v>
      </c>
      <c r="BN42" s="6">
        <v>1</v>
      </c>
      <c r="BO42" s="11">
        <v>1</v>
      </c>
      <c r="BP42" s="46"/>
      <c r="BQ42" s="37">
        <f>1+1.6+0.413</f>
        <v>3.0129999999999999</v>
      </c>
      <c r="BS42" s="76">
        <f t="shared" si="17"/>
        <v>978.60938399999986</v>
      </c>
      <c r="BT42" s="77">
        <f t="shared" si="18"/>
        <v>278.56799999999998</v>
      </c>
      <c r="BU42" s="77">
        <f t="shared" si="19"/>
        <v>700.04138399999988</v>
      </c>
      <c r="BV42" s="78">
        <f t="shared" si="20"/>
        <v>0.7153430116709365</v>
      </c>
      <c r="BW42" s="75" t="s">
        <v>116</v>
      </c>
    </row>
    <row r="43" spans="1:75" ht="21">
      <c r="A43" s="6">
        <v>66</v>
      </c>
      <c r="B43" s="10"/>
      <c r="C43" s="10" t="s">
        <v>172</v>
      </c>
      <c r="D43" s="10" t="s">
        <v>173</v>
      </c>
      <c r="E43" s="27"/>
      <c r="F43" s="40">
        <v>224.77499999999998</v>
      </c>
      <c r="G43" s="29" t="s">
        <v>175</v>
      </c>
      <c r="H43" s="29" t="s">
        <v>175</v>
      </c>
      <c r="I43" s="13">
        <f t="shared" si="10"/>
        <v>224.77499999999998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44</v>
      </c>
      <c r="T43" s="6">
        <v>0</v>
      </c>
      <c r="U43" s="6">
        <v>0</v>
      </c>
      <c r="V43" s="6">
        <v>0</v>
      </c>
      <c r="W43" s="6">
        <v>1</v>
      </c>
      <c r="X43" s="6">
        <v>1</v>
      </c>
      <c r="Y43" s="6">
        <v>1</v>
      </c>
      <c r="Z43" s="6">
        <v>1</v>
      </c>
      <c r="AA43" s="11">
        <v>1</v>
      </c>
      <c r="AB43" s="5"/>
      <c r="AC43" s="11"/>
      <c r="AD43" s="5"/>
      <c r="AE43" s="2"/>
      <c r="AF43" s="5"/>
      <c r="AG43" s="2"/>
      <c r="AH43" s="9"/>
      <c r="AI43" s="11">
        <v>149.85</v>
      </c>
      <c r="AJ43" s="5"/>
      <c r="AK43" s="2"/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S43" s="37">
        <f t="shared" si="11"/>
        <v>0</v>
      </c>
      <c r="AT43" s="37">
        <f t="shared" si="12"/>
        <v>0</v>
      </c>
      <c r="AU43" s="37">
        <f t="shared" si="13"/>
        <v>0</v>
      </c>
      <c r="AV43" s="37">
        <f t="shared" si="14"/>
        <v>224.77499999999998</v>
      </c>
      <c r="AW43" s="37">
        <f t="shared" si="15"/>
        <v>0</v>
      </c>
      <c r="AY43" s="37">
        <f t="shared" si="16"/>
        <v>224.77499999999998</v>
      </c>
      <c r="BA43" s="37">
        <v>1</v>
      </c>
      <c r="BB43" s="70">
        <v>9</v>
      </c>
      <c r="BC43" s="41">
        <v>31</v>
      </c>
      <c r="BD43" s="6">
        <v>1.2</v>
      </c>
      <c r="BE43" s="6">
        <v>1.0580645161290323</v>
      </c>
      <c r="BF43" s="6">
        <v>1</v>
      </c>
      <c r="BG43" s="6">
        <v>1.1000000000000001</v>
      </c>
      <c r="BH43" s="6">
        <v>1</v>
      </c>
      <c r="BI43" s="71">
        <v>0</v>
      </c>
      <c r="BJ43" s="41">
        <v>0</v>
      </c>
      <c r="BK43" s="6">
        <v>1</v>
      </c>
      <c r="BL43" s="6">
        <v>1</v>
      </c>
      <c r="BM43" s="6">
        <v>1</v>
      </c>
      <c r="BN43" s="6">
        <v>1</v>
      </c>
      <c r="BO43" s="11">
        <v>1</v>
      </c>
      <c r="BP43" s="46"/>
      <c r="BQ43" s="37">
        <v>1</v>
      </c>
      <c r="BS43" s="76">
        <f t="shared" si="17"/>
        <v>224.77499999999998</v>
      </c>
      <c r="BT43" s="77">
        <f t="shared" si="18"/>
        <v>224.77499999999998</v>
      </c>
      <c r="BU43" s="77">
        <f t="shared" si="19"/>
        <v>0</v>
      </c>
      <c r="BV43" s="78">
        <f t="shared" si="20"/>
        <v>0</v>
      </c>
      <c r="BW43" s="75" t="s">
        <v>116</v>
      </c>
    </row>
    <row r="44" spans="1:75" ht="21">
      <c r="A44" s="6">
        <v>67</v>
      </c>
      <c r="B44" s="10"/>
      <c r="C44" s="10" t="s">
        <v>178</v>
      </c>
      <c r="D44" s="10" t="s">
        <v>179</v>
      </c>
      <c r="E44" s="27"/>
      <c r="F44" s="40">
        <v>332.30000000000007</v>
      </c>
      <c r="G44" s="29" t="s">
        <v>28</v>
      </c>
      <c r="H44" s="29" t="s">
        <v>28</v>
      </c>
      <c r="I44" s="13">
        <f t="shared" si="10"/>
        <v>332.30000000000007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44</v>
      </c>
      <c r="T44" s="6">
        <v>0</v>
      </c>
      <c r="U44" s="6">
        <v>0</v>
      </c>
      <c r="V44" s="6">
        <v>0</v>
      </c>
      <c r="W44" s="6">
        <v>1</v>
      </c>
      <c r="X44" s="6">
        <v>1</v>
      </c>
      <c r="Y44" s="6">
        <v>1</v>
      </c>
      <c r="Z44" s="6">
        <v>1</v>
      </c>
      <c r="AA44" s="11">
        <v>1</v>
      </c>
      <c r="AB44" s="5"/>
      <c r="AC44" s="11"/>
      <c r="AD44" s="5"/>
      <c r="AE44" s="2"/>
      <c r="AF44" s="5"/>
      <c r="AG44" s="2"/>
      <c r="AH44" s="9"/>
      <c r="AI44" s="11">
        <v>144.86000000000001</v>
      </c>
      <c r="AJ44" s="5"/>
      <c r="AK44" s="2">
        <v>82.15</v>
      </c>
      <c r="AM44" s="5">
        <v>1</v>
      </c>
      <c r="AN44" s="5">
        <v>1</v>
      </c>
      <c r="AO44" s="5">
        <v>1</v>
      </c>
      <c r="AP44" s="5">
        <v>1</v>
      </c>
      <c r="AQ44" s="5">
        <v>1</v>
      </c>
      <c r="AS44" s="37">
        <f t="shared" si="11"/>
        <v>0</v>
      </c>
      <c r="AT44" s="37">
        <f t="shared" si="12"/>
        <v>0</v>
      </c>
      <c r="AU44" s="37">
        <f t="shared" si="13"/>
        <v>0</v>
      </c>
      <c r="AV44" s="37">
        <f t="shared" si="14"/>
        <v>217.29000000000002</v>
      </c>
      <c r="AW44" s="37">
        <f t="shared" si="15"/>
        <v>115.01000000000002</v>
      </c>
      <c r="AY44" s="37">
        <f t="shared" si="16"/>
        <v>332.30000000000007</v>
      </c>
      <c r="BA44" s="37">
        <v>1</v>
      </c>
      <c r="BB44" s="70">
        <v>9</v>
      </c>
      <c r="BC44" s="41">
        <v>31</v>
      </c>
      <c r="BD44" s="6">
        <v>1.2</v>
      </c>
      <c r="BE44" s="6">
        <v>1.0580645161290323</v>
      </c>
      <c r="BF44" s="6">
        <v>1</v>
      </c>
      <c r="BG44" s="6">
        <v>1.1000000000000001</v>
      </c>
      <c r="BH44" s="6">
        <v>1</v>
      </c>
      <c r="BI44" s="71">
        <v>0</v>
      </c>
      <c r="BJ44" s="41">
        <v>0</v>
      </c>
      <c r="BK44" s="6">
        <v>1</v>
      </c>
      <c r="BL44" s="6">
        <v>1</v>
      </c>
      <c r="BM44" s="6">
        <v>1</v>
      </c>
      <c r="BN44" s="6">
        <v>1</v>
      </c>
      <c r="BO44" s="11">
        <v>1</v>
      </c>
      <c r="BP44" s="46"/>
      <c r="BQ44" s="37">
        <v>1</v>
      </c>
      <c r="BS44" s="76">
        <f t="shared" si="17"/>
        <v>332.30000000000007</v>
      </c>
      <c r="BT44" s="77">
        <f t="shared" si="18"/>
        <v>332.30000000000007</v>
      </c>
      <c r="BU44" s="77">
        <f t="shared" si="19"/>
        <v>0</v>
      </c>
      <c r="BV44" s="78">
        <f t="shared" si="20"/>
        <v>0</v>
      </c>
      <c r="BW44" s="75" t="s">
        <v>116</v>
      </c>
    </row>
    <row r="45" spans="1:75" ht="21">
      <c r="A45" s="6">
        <v>69</v>
      </c>
      <c r="B45" s="10"/>
      <c r="C45" s="10" t="s">
        <v>75</v>
      </c>
      <c r="D45" s="10" t="s">
        <v>99</v>
      </c>
      <c r="E45" s="27"/>
      <c r="F45" s="40">
        <v>171.42000000000002</v>
      </c>
      <c r="G45" s="29" t="s">
        <v>34</v>
      </c>
      <c r="H45" s="29" t="s">
        <v>34</v>
      </c>
      <c r="I45" s="13">
        <f t="shared" si="10"/>
        <v>171.42000000000002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44</v>
      </c>
      <c r="T45" s="6">
        <v>0</v>
      </c>
      <c r="U45" s="6">
        <v>0</v>
      </c>
      <c r="V45" s="6">
        <v>0</v>
      </c>
      <c r="W45" s="6">
        <v>1</v>
      </c>
      <c r="X45" s="6">
        <v>1</v>
      </c>
      <c r="Y45" s="6">
        <v>1</v>
      </c>
      <c r="Z45" s="6">
        <v>1</v>
      </c>
      <c r="AA45" s="11">
        <v>1</v>
      </c>
      <c r="AB45" s="5"/>
      <c r="AC45" s="11"/>
      <c r="AD45" s="5"/>
      <c r="AE45" s="2"/>
      <c r="AF45" s="5"/>
      <c r="AG45" s="2"/>
      <c r="AH45" s="9"/>
      <c r="AI45" s="11">
        <v>114.28</v>
      </c>
      <c r="AJ45" s="5"/>
      <c r="AK45" s="2"/>
      <c r="AM45" s="5">
        <v>1</v>
      </c>
      <c r="AN45" s="5">
        <v>1</v>
      </c>
      <c r="AO45" s="5">
        <v>1</v>
      </c>
      <c r="AP45" s="5">
        <v>1</v>
      </c>
      <c r="AQ45" s="5">
        <v>1</v>
      </c>
      <c r="AS45" s="37">
        <f t="shared" si="11"/>
        <v>0</v>
      </c>
      <c r="AT45" s="37">
        <f t="shared" si="12"/>
        <v>0</v>
      </c>
      <c r="AU45" s="37">
        <f t="shared" si="13"/>
        <v>0</v>
      </c>
      <c r="AV45" s="37">
        <f t="shared" si="14"/>
        <v>171.42000000000002</v>
      </c>
      <c r="AW45" s="37">
        <f t="shared" si="15"/>
        <v>0</v>
      </c>
      <c r="AY45" s="37">
        <f t="shared" si="16"/>
        <v>171.42000000000002</v>
      </c>
      <c r="BA45" s="37">
        <v>1</v>
      </c>
      <c r="BB45" s="70">
        <v>9</v>
      </c>
      <c r="BC45" s="41">
        <v>31</v>
      </c>
      <c r="BD45" s="6">
        <v>1.2</v>
      </c>
      <c r="BE45" s="6">
        <v>1.0580645161290323</v>
      </c>
      <c r="BF45" s="6">
        <v>1</v>
      </c>
      <c r="BG45" s="6">
        <v>1.1000000000000001</v>
      </c>
      <c r="BH45" s="6">
        <v>1</v>
      </c>
      <c r="BI45" s="71">
        <v>0</v>
      </c>
      <c r="BJ45" s="41">
        <v>0</v>
      </c>
      <c r="BK45" s="6">
        <v>1</v>
      </c>
      <c r="BL45" s="6">
        <v>1</v>
      </c>
      <c r="BM45" s="6">
        <v>1</v>
      </c>
      <c r="BN45" s="6">
        <v>1</v>
      </c>
      <c r="BO45" s="11">
        <v>1</v>
      </c>
      <c r="BP45" s="46"/>
      <c r="BQ45" s="37">
        <v>1</v>
      </c>
      <c r="BS45" s="76">
        <f t="shared" si="17"/>
        <v>171.42000000000002</v>
      </c>
      <c r="BT45" s="77">
        <f t="shared" si="18"/>
        <v>171.42000000000002</v>
      </c>
      <c r="BU45" s="77">
        <f t="shared" si="19"/>
        <v>0</v>
      </c>
      <c r="BV45" s="78">
        <f t="shared" si="20"/>
        <v>0</v>
      </c>
      <c r="BW45" s="75" t="s">
        <v>116</v>
      </c>
    </row>
    <row r="46" spans="1:75" ht="21">
      <c r="A46" s="6">
        <v>73</v>
      </c>
      <c r="B46" s="10"/>
      <c r="C46" s="10" t="s">
        <v>180</v>
      </c>
      <c r="D46" s="10" t="s">
        <v>181</v>
      </c>
      <c r="E46" s="27"/>
      <c r="F46" s="40">
        <v>265.57400000000001</v>
      </c>
      <c r="G46" s="31" t="s">
        <v>290</v>
      </c>
      <c r="H46" s="29" t="s">
        <v>209</v>
      </c>
      <c r="I46" s="13">
        <f t="shared" si="10"/>
        <v>265.57400000000001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44</v>
      </c>
      <c r="T46" s="6">
        <v>0</v>
      </c>
      <c r="U46" s="6">
        <v>0</v>
      </c>
      <c r="V46" s="6">
        <v>0</v>
      </c>
      <c r="W46" s="6">
        <v>1</v>
      </c>
      <c r="X46" s="6">
        <v>1</v>
      </c>
      <c r="Y46" s="6">
        <v>1</v>
      </c>
      <c r="Z46" s="6">
        <v>1</v>
      </c>
      <c r="AA46" s="11">
        <v>1</v>
      </c>
      <c r="AB46" s="5"/>
      <c r="AC46" s="11"/>
      <c r="AD46" s="5"/>
      <c r="AE46" s="2"/>
      <c r="AF46" s="5"/>
      <c r="AG46" s="2"/>
      <c r="AH46" s="9"/>
      <c r="AI46" s="11">
        <v>104.52</v>
      </c>
      <c r="AJ46" s="5"/>
      <c r="AK46" s="2">
        <v>77.709999999999994</v>
      </c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S46" s="37">
        <f t="shared" ref="AS46:AS50" si="21">AC46*AM46</f>
        <v>0</v>
      </c>
      <c r="AT46" s="37">
        <f t="shared" ref="AT46:AT50" si="22">AE46+(AE46*(AN46-1))+(AE46*0.1)</f>
        <v>0</v>
      </c>
      <c r="AU46" s="37">
        <f t="shared" ref="AU46:AU50" si="23">AG46+(AG46*(AO46-1))+(AG46*0.3)</f>
        <v>0</v>
      </c>
      <c r="AV46" s="37">
        <f t="shared" ref="AV46:AV50" si="24">AI46+(AI46*(AP46-1))+(AI46*0.5)</f>
        <v>156.78</v>
      </c>
      <c r="AW46" s="37">
        <f t="shared" ref="AW46:AW51" si="25">AK46+(AK46*(AQ46-1))+(AK46*0.4)</f>
        <v>108.794</v>
      </c>
      <c r="AY46" s="37">
        <f t="shared" ref="AY46:AY50" si="26">SUM(AS46:AW46)</f>
        <v>265.57400000000001</v>
      </c>
      <c r="BA46" s="37">
        <v>1</v>
      </c>
      <c r="BB46" s="70">
        <v>9</v>
      </c>
      <c r="BC46" s="41">
        <v>31</v>
      </c>
      <c r="BD46" s="6">
        <v>1.2</v>
      </c>
      <c r="BE46" s="6">
        <v>1.0580645161290323</v>
      </c>
      <c r="BF46" s="6">
        <v>1</v>
      </c>
      <c r="BG46" s="6">
        <v>1.1000000000000001</v>
      </c>
      <c r="BH46" s="6">
        <v>1</v>
      </c>
      <c r="BI46" s="71">
        <v>0</v>
      </c>
      <c r="BJ46" s="41">
        <v>0</v>
      </c>
      <c r="BK46" s="6">
        <v>1</v>
      </c>
      <c r="BL46" s="6">
        <v>1</v>
      </c>
      <c r="BM46" s="6">
        <v>1</v>
      </c>
      <c r="BN46" s="6">
        <v>1</v>
      </c>
      <c r="BO46" s="11">
        <v>1</v>
      </c>
      <c r="BP46" s="46"/>
      <c r="BQ46" s="37">
        <v>1</v>
      </c>
      <c r="BS46" s="76">
        <f t="shared" ref="BS46:BS50" si="27">BT46+BU46</f>
        <v>265.57400000000001</v>
      </c>
      <c r="BT46" s="77">
        <f t="shared" ref="BT46:BT50" si="28">AY46</f>
        <v>265.57400000000001</v>
      </c>
      <c r="BU46" s="77">
        <f t="shared" ref="BU46:BU50" si="29">(AY46*(BA46-1))+(AY46*(BQ46-1))</f>
        <v>0</v>
      </c>
      <c r="BV46" s="78">
        <f t="shared" ref="BV46:BV50" si="30">(BU46/BS46)</f>
        <v>0</v>
      </c>
      <c r="BW46" s="75" t="s">
        <v>116</v>
      </c>
    </row>
    <row r="47" spans="1:75" ht="21">
      <c r="A47" s="6">
        <v>74</v>
      </c>
      <c r="B47" s="10"/>
      <c r="C47" s="10" t="s">
        <v>240</v>
      </c>
      <c r="D47" s="10" t="s">
        <v>89</v>
      </c>
      <c r="E47" s="27"/>
      <c r="F47" s="40">
        <v>153.435</v>
      </c>
      <c r="G47" s="29" t="s">
        <v>131</v>
      </c>
      <c r="H47" s="29" t="s">
        <v>131</v>
      </c>
      <c r="I47" s="13">
        <f t="shared" si="10"/>
        <v>153.435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44</v>
      </c>
      <c r="T47" s="6">
        <v>0</v>
      </c>
      <c r="U47" s="6">
        <v>0</v>
      </c>
      <c r="V47" s="6">
        <v>0</v>
      </c>
      <c r="W47" s="6">
        <v>1</v>
      </c>
      <c r="X47" s="6">
        <v>1</v>
      </c>
      <c r="Y47" s="6">
        <v>1</v>
      </c>
      <c r="Z47" s="6">
        <v>1</v>
      </c>
      <c r="AA47" s="11">
        <v>1</v>
      </c>
      <c r="AB47" s="5"/>
      <c r="AC47" s="11"/>
      <c r="AD47" s="5"/>
      <c r="AE47" s="2"/>
      <c r="AF47" s="5"/>
      <c r="AG47" s="2"/>
      <c r="AH47" s="9"/>
      <c r="AI47" s="11">
        <v>102.29</v>
      </c>
      <c r="AJ47" s="5"/>
      <c r="AK47" s="2"/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S47" s="37">
        <f t="shared" si="21"/>
        <v>0</v>
      </c>
      <c r="AT47" s="37">
        <f t="shared" si="22"/>
        <v>0</v>
      </c>
      <c r="AU47" s="37">
        <f t="shared" si="23"/>
        <v>0</v>
      </c>
      <c r="AV47" s="37">
        <f t="shared" si="24"/>
        <v>153.435</v>
      </c>
      <c r="AW47" s="37">
        <f t="shared" si="25"/>
        <v>0</v>
      </c>
      <c r="AY47" s="37">
        <f t="shared" si="26"/>
        <v>153.435</v>
      </c>
      <c r="BA47" s="37">
        <v>1</v>
      </c>
      <c r="BB47" s="70">
        <v>9</v>
      </c>
      <c r="BC47" s="41">
        <v>31</v>
      </c>
      <c r="BD47" s="6">
        <v>1.2</v>
      </c>
      <c r="BE47" s="6">
        <v>1.0580645161290323</v>
      </c>
      <c r="BF47" s="6">
        <v>1</v>
      </c>
      <c r="BG47" s="6">
        <v>1.1000000000000001</v>
      </c>
      <c r="BH47" s="6">
        <v>1</v>
      </c>
      <c r="BI47" s="71">
        <v>0</v>
      </c>
      <c r="BJ47" s="41">
        <v>0</v>
      </c>
      <c r="BK47" s="6">
        <v>1</v>
      </c>
      <c r="BL47" s="6">
        <v>1</v>
      </c>
      <c r="BM47" s="6">
        <v>1</v>
      </c>
      <c r="BN47" s="6">
        <v>1</v>
      </c>
      <c r="BO47" s="11">
        <v>1</v>
      </c>
      <c r="BP47" s="46"/>
      <c r="BQ47" s="37">
        <v>1</v>
      </c>
      <c r="BS47" s="76">
        <f t="shared" si="27"/>
        <v>153.435</v>
      </c>
      <c r="BT47" s="77">
        <f t="shared" si="28"/>
        <v>153.435</v>
      </c>
      <c r="BU47" s="77">
        <f t="shared" si="29"/>
        <v>0</v>
      </c>
      <c r="BV47" s="78">
        <f t="shared" si="30"/>
        <v>0</v>
      </c>
      <c r="BW47" s="75" t="s">
        <v>116</v>
      </c>
    </row>
    <row r="48" spans="1:75" ht="21">
      <c r="A48" s="6">
        <v>75</v>
      </c>
      <c r="B48" s="10"/>
      <c r="C48" s="10" t="s">
        <v>107</v>
      </c>
      <c r="D48" s="10" t="s">
        <v>89</v>
      </c>
      <c r="E48" s="27"/>
      <c r="F48" s="40">
        <v>2620.4115690000003</v>
      </c>
      <c r="G48" s="29" t="s">
        <v>135</v>
      </c>
      <c r="H48" s="29" t="s">
        <v>135</v>
      </c>
      <c r="I48" s="13">
        <f t="shared" si="10"/>
        <v>2620.4115690000003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45</v>
      </c>
      <c r="T48" s="6">
        <v>1</v>
      </c>
      <c r="U48" s="6">
        <v>1</v>
      </c>
      <c r="V48" s="6">
        <v>1</v>
      </c>
      <c r="W48" s="6">
        <v>2</v>
      </c>
      <c r="X48" s="6">
        <v>2</v>
      </c>
      <c r="Y48" s="6">
        <v>2</v>
      </c>
      <c r="Z48" s="6">
        <v>2</v>
      </c>
      <c r="AA48" s="11">
        <v>2</v>
      </c>
      <c r="AB48" s="5"/>
      <c r="AC48" s="11"/>
      <c r="AD48" s="5"/>
      <c r="AE48" s="2"/>
      <c r="AF48" s="5"/>
      <c r="AG48" s="39">
        <v>314.93</v>
      </c>
      <c r="AH48" s="9"/>
      <c r="AI48" s="11">
        <v>101.54</v>
      </c>
      <c r="AJ48" s="5"/>
      <c r="AK48" s="2">
        <v>102.97</v>
      </c>
      <c r="AM48" s="5">
        <v>1</v>
      </c>
      <c r="AN48" s="5">
        <v>1</v>
      </c>
      <c r="AO48" s="5">
        <v>2</v>
      </c>
      <c r="AP48" s="5">
        <v>1</v>
      </c>
      <c r="AQ48" s="5">
        <v>1</v>
      </c>
      <c r="AS48" s="37">
        <f t="shared" si="21"/>
        <v>0</v>
      </c>
      <c r="AT48" s="37">
        <f t="shared" si="22"/>
        <v>0</v>
      </c>
      <c r="AU48" s="37">
        <f t="shared" si="23"/>
        <v>724.33900000000006</v>
      </c>
      <c r="AV48" s="37">
        <f t="shared" si="24"/>
        <v>152.31</v>
      </c>
      <c r="AW48" s="37">
        <f t="shared" si="25"/>
        <v>144.15800000000002</v>
      </c>
      <c r="AY48" s="37">
        <f t="shared" si="26"/>
        <v>1020.8070000000001</v>
      </c>
      <c r="BA48" s="37">
        <v>2.4</v>
      </c>
      <c r="BB48" s="70">
        <v>9</v>
      </c>
      <c r="BC48" s="41">
        <v>31</v>
      </c>
      <c r="BD48" s="6">
        <v>1.2</v>
      </c>
      <c r="BE48" s="6">
        <v>1.0580645161290323</v>
      </c>
      <c r="BF48" s="6">
        <v>1</v>
      </c>
      <c r="BG48" s="6">
        <v>1.1000000000000001</v>
      </c>
      <c r="BH48" s="6">
        <v>1</v>
      </c>
      <c r="BI48" s="71">
        <v>0</v>
      </c>
      <c r="BJ48" s="41">
        <v>0</v>
      </c>
      <c r="BK48" s="6">
        <v>1</v>
      </c>
      <c r="BL48" s="6">
        <v>1</v>
      </c>
      <c r="BM48" s="6">
        <v>1</v>
      </c>
      <c r="BN48" s="6">
        <v>1</v>
      </c>
      <c r="BO48" s="11">
        <v>1</v>
      </c>
      <c r="BP48" s="46"/>
      <c r="BQ48" s="37">
        <f>1+0.167</f>
        <v>1.167</v>
      </c>
      <c r="BS48" s="76">
        <f t="shared" si="27"/>
        <v>2620.4115690000003</v>
      </c>
      <c r="BT48" s="77">
        <f t="shared" si="28"/>
        <v>1020.8070000000001</v>
      </c>
      <c r="BU48" s="77">
        <f t="shared" si="29"/>
        <v>1599.6045690000003</v>
      </c>
      <c r="BV48" s="78">
        <f t="shared" si="30"/>
        <v>0.61044020257109466</v>
      </c>
      <c r="BW48" s="75" t="s">
        <v>116</v>
      </c>
    </row>
    <row r="49" spans="1:75" ht="21">
      <c r="A49" s="6">
        <v>76</v>
      </c>
      <c r="B49" s="10"/>
      <c r="C49" s="10" t="s">
        <v>105</v>
      </c>
      <c r="D49" s="10" t="s">
        <v>93</v>
      </c>
      <c r="E49" s="27"/>
      <c r="F49" s="40">
        <v>145.60499999999999</v>
      </c>
      <c r="G49" s="29" t="s">
        <v>26</v>
      </c>
      <c r="H49" s="29" t="s">
        <v>26</v>
      </c>
      <c r="I49" s="13">
        <f t="shared" si="10"/>
        <v>145.60499999999999</v>
      </c>
      <c r="J49" s="6">
        <v>1</v>
      </c>
      <c r="K49" s="6">
        <v>2</v>
      </c>
      <c r="L49" s="6">
        <v>2</v>
      </c>
      <c r="M49" s="6">
        <v>2</v>
      </c>
      <c r="N49" s="6">
        <v>2</v>
      </c>
      <c r="O49" s="6">
        <v>2</v>
      </c>
      <c r="P49" s="6">
        <v>2</v>
      </c>
      <c r="Q49" s="6">
        <v>2</v>
      </c>
      <c r="R49" s="6">
        <v>2</v>
      </c>
      <c r="S49" s="6">
        <v>46</v>
      </c>
      <c r="T49" s="6">
        <v>2</v>
      </c>
      <c r="U49" s="6">
        <v>2</v>
      </c>
      <c r="V49" s="6">
        <v>2</v>
      </c>
      <c r="W49" s="6">
        <v>3</v>
      </c>
      <c r="X49" s="6">
        <v>3</v>
      </c>
      <c r="Y49" s="6">
        <v>3</v>
      </c>
      <c r="Z49" s="6">
        <v>3</v>
      </c>
      <c r="AA49" s="11">
        <v>3</v>
      </c>
      <c r="AB49" s="5"/>
      <c r="AC49" s="11"/>
      <c r="AD49" s="5"/>
      <c r="AE49" s="2"/>
      <c r="AF49" s="5"/>
      <c r="AG49" s="2"/>
      <c r="AH49" s="9"/>
      <c r="AI49" s="11">
        <v>97.07</v>
      </c>
      <c r="AJ49" s="5"/>
      <c r="AK49" s="2"/>
      <c r="AM49" s="5">
        <v>1</v>
      </c>
      <c r="AN49" s="5">
        <v>1</v>
      </c>
      <c r="AO49" s="5">
        <v>1</v>
      </c>
      <c r="AP49" s="5">
        <v>1</v>
      </c>
      <c r="AQ49" s="5">
        <v>1</v>
      </c>
      <c r="AS49" s="37">
        <f t="shared" si="21"/>
        <v>0</v>
      </c>
      <c r="AT49" s="37">
        <f t="shared" si="22"/>
        <v>0</v>
      </c>
      <c r="AU49" s="37">
        <f t="shared" si="23"/>
        <v>0</v>
      </c>
      <c r="AV49" s="37">
        <f t="shared" si="24"/>
        <v>145.60499999999999</v>
      </c>
      <c r="AW49" s="37">
        <f t="shared" si="25"/>
        <v>0</v>
      </c>
      <c r="AY49" s="37">
        <f t="shared" si="26"/>
        <v>145.60499999999999</v>
      </c>
      <c r="BA49" s="37">
        <v>1</v>
      </c>
      <c r="BB49" s="70">
        <v>9</v>
      </c>
      <c r="BC49" s="41">
        <v>31</v>
      </c>
      <c r="BD49" s="6">
        <v>1.2</v>
      </c>
      <c r="BE49" s="6">
        <v>1.0580645161290323</v>
      </c>
      <c r="BF49" s="6">
        <v>1</v>
      </c>
      <c r="BG49" s="6">
        <v>1.1000000000000001</v>
      </c>
      <c r="BH49" s="6">
        <v>1</v>
      </c>
      <c r="BI49" s="71">
        <v>0</v>
      </c>
      <c r="BJ49" s="41">
        <v>0</v>
      </c>
      <c r="BK49" s="6">
        <v>1</v>
      </c>
      <c r="BL49" s="6">
        <v>1</v>
      </c>
      <c r="BM49" s="6">
        <v>1</v>
      </c>
      <c r="BN49" s="6">
        <v>1</v>
      </c>
      <c r="BO49" s="11">
        <v>1</v>
      </c>
      <c r="BP49" s="46"/>
      <c r="BQ49" s="37">
        <v>1</v>
      </c>
      <c r="BS49" s="76">
        <f t="shared" si="27"/>
        <v>145.60499999999999</v>
      </c>
      <c r="BT49" s="77">
        <f t="shared" si="28"/>
        <v>145.60499999999999</v>
      </c>
      <c r="BU49" s="77">
        <f t="shared" si="29"/>
        <v>0</v>
      </c>
      <c r="BV49" s="78">
        <f t="shared" si="30"/>
        <v>0</v>
      </c>
      <c r="BW49" s="75" t="s">
        <v>116</v>
      </c>
    </row>
    <row r="50" spans="1:75" ht="21">
      <c r="A50" s="6">
        <v>77</v>
      </c>
      <c r="B50" s="10"/>
      <c r="C50" s="10" t="s">
        <v>113</v>
      </c>
      <c r="D50" s="10" t="s">
        <v>114</v>
      </c>
      <c r="E50" s="27"/>
      <c r="F50" s="40">
        <v>670.6635</v>
      </c>
      <c r="G50" s="31" t="s">
        <v>290</v>
      </c>
      <c r="H50" s="29" t="s">
        <v>28</v>
      </c>
      <c r="I50" s="13">
        <f t="shared" si="10"/>
        <v>670.6635</v>
      </c>
      <c r="J50" s="6">
        <v>1</v>
      </c>
      <c r="K50" s="6">
        <v>3</v>
      </c>
      <c r="L50" s="6">
        <v>3</v>
      </c>
      <c r="M50" s="6">
        <v>3</v>
      </c>
      <c r="N50" s="6">
        <v>3</v>
      </c>
      <c r="O50" s="6">
        <v>3</v>
      </c>
      <c r="P50" s="6">
        <v>3</v>
      </c>
      <c r="Q50" s="6">
        <v>3</v>
      </c>
      <c r="R50" s="6">
        <v>3</v>
      </c>
      <c r="S50" s="6">
        <v>47</v>
      </c>
      <c r="T50" s="6">
        <v>3</v>
      </c>
      <c r="U50" s="6">
        <v>3</v>
      </c>
      <c r="V50" s="6">
        <v>3</v>
      </c>
      <c r="W50" s="6">
        <v>4</v>
      </c>
      <c r="X50" s="6">
        <v>4</v>
      </c>
      <c r="Y50" s="6">
        <v>4</v>
      </c>
      <c r="Z50" s="6">
        <v>4</v>
      </c>
      <c r="AA50" s="11">
        <v>4</v>
      </c>
      <c r="AB50" s="5"/>
      <c r="AC50" s="11"/>
      <c r="AD50" s="5"/>
      <c r="AE50" s="2"/>
      <c r="AF50" s="5"/>
      <c r="AG50" s="39">
        <v>167.62</v>
      </c>
      <c r="AH50" s="9"/>
      <c r="AI50" s="11">
        <v>84.03</v>
      </c>
      <c r="AJ50" s="5"/>
      <c r="AK50" s="2">
        <v>50.98</v>
      </c>
      <c r="AM50" s="5">
        <v>1</v>
      </c>
      <c r="AN50" s="5">
        <v>1</v>
      </c>
      <c r="AO50" s="5">
        <v>1.6</v>
      </c>
      <c r="AP50" s="5">
        <v>1</v>
      </c>
      <c r="AQ50" s="5">
        <v>1</v>
      </c>
      <c r="AS50" s="37">
        <f t="shared" si="21"/>
        <v>0</v>
      </c>
      <c r="AT50" s="37">
        <f t="shared" si="22"/>
        <v>0</v>
      </c>
      <c r="AU50" s="37">
        <f t="shared" si="23"/>
        <v>318.47800000000001</v>
      </c>
      <c r="AV50" s="37">
        <f t="shared" si="24"/>
        <v>126.045</v>
      </c>
      <c r="AW50" s="37">
        <f t="shared" si="25"/>
        <v>71.372</v>
      </c>
      <c r="AY50" s="37">
        <f t="shared" si="26"/>
        <v>515.89499999999998</v>
      </c>
      <c r="BA50" s="37">
        <v>1.3</v>
      </c>
      <c r="BB50" s="70">
        <v>9</v>
      </c>
      <c r="BC50" s="41">
        <v>31</v>
      </c>
      <c r="BD50" s="6">
        <v>1.2</v>
      </c>
      <c r="BE50" s="6">
        <v>1.0580645161290323</v>
      </c>
      <c r="BF50" s="6">
        <v>1</v>
      </c>
      <c r="BG50" s="6">
        <v>1.1000000000000001</v>
      </c>
      <c r="BH50" s="6">
        <v>1</v>
      </c>
      <c r="BI50" s="71">
        <v>0</v>
      </c>
      <c r="BJ50" s="41">
        <v>0</v>
      </c>
      <c r="BK50" s="6">
        <v>1</v>
      </c>
      <c r="BL50" s="6">
        <v>1</v>
      </c>
      <c r="BM50" s="6">
        <v>1</v>
      </c>
      <c r="BN50" s="6">
        <v>1</v>
      </c>
      <c r="BO50" s="11">
        <v>1</v>
      </c>
      <c r="BP50" s="46"/>
      <c r="BQ50" s="37">
        <v>1</v>
      </c>
      <c r="BS50" s="76">
        <f t="shared" si="27"/>
        <v>670.6635</v>
      </c>
      <c r="BT50" s="77">
        <f t="shared" si="28"/>
        <v>515.89499999999998</v>
      </c>
      <c r="BU50" s="77">
        <f t="shared" si="29"/>
        <v>154.76850000000002</v>
      </c>
      <c r="BV50" s="78">
        <f t="shared" si="30"/>
        <v>0.23076923076923078</v>
      </c>
      <c r="BW50" s="75" t="s">
        <v>116</v>
      </c>
    </row>
    <row r="51" spans="1:75" ht="21">
      <c r="A51" s="6">
        <v>79</v>
      </c>
      <c r="B51" s="10"/>
      <c r="C51" s="10" t="s">
        <v>103</v>
      </c>
      <c r="D51" s="10" t="s">
        <v>96</v>
      </c>
      <c r="E51" s="27"/>
      <c r="F51" s="40">
        <v>1248.4248</v>
      </c>
      <c r="G51" s="31" t="s">
        <v>290</v>
      </c>
      <c r="H51" s="29" t="s">
        <v>176</v>
      </c>
      <c r="I51" s="13">
        <f t="shared" si="10"/>
        <v>1248.4248</v>
      </c>
      <c r="J51" s="6">
        <v>1</v>
      </c>
      <c r="K51" s="6">
        <v>5</v>
      </c>
      <c r="L51" s="6">
        <v>5</v>
      </c>
      <c r="M51" s="6">
        <v>5</v>
      </c>
      <c r="N51" s="6">
        <v>5</v>
      </c>
      <c r="O51" s="6">
        <v>5</v>
      </c>
      <c r="P51" s="6">
        <v>5</v>
      </c>
      <c r="Q51" s="6">
        <v>5</v>
      </c>
      <c r="R51" s="6">
        <v>5</v>
      </c>
      <c r="S51" s="6">
        <v>49</v>
      </c>
      <c r="T51" s="6">
        <v>5</v>
      </c>
      <c r="U51" s="6">
        <v>5</v>
      </c>
      <c r="V51" s="6">
        <v>5</v>
      </c>
      <c r="W51" s="6">
        <v>6</v>
      </c>
      <c r="X51" s="6">
        <v>6</v>
      </c>
      <c r="Y51" s="6">
        <v>6</v>
      </c>
      <c r="Z51" s="6">
        <v>6</v>
      </c>
      <c r="AA51" s="11">
        <v>6</v>
      </c>
      <c r="AB51" s="5"/>
      <c r="AC51" s="11"/>
      <c r="AD51" s="5"/>
      <c r="AE51" s="2"/>
      <c r="AF51" s="5"/>
      <c r="AG51" s="2">
        <v>214.21</v>
      </c>
      <c r="AH51" s="9"/>
      <c r="AI51" s="11"/>
      <c r="AJ51" s="5"/>
      <c r="AK51" s="2">
        <v>50.24</v>
      </c>
      <c r="AM51" s="5">
        <v>1</v>
      </c>
      <c r="AN51" s="5">
        <v>1</v>
      </c>
      <c r="AO51" s="5">
        <v>1.8</v>
      </c>
      <c r="AP51" s="5">
        <v>1</v>
      </c>
      <c r="AQ51" s="5">
        <v>1</v>
      </c>
      <c r="AS51" s="37">
        <f t="shared" ref="AS51:AS57" si="31">AC51*AM51</f>
        <v>0</v>
      </c>
      <c r="AT51" s="37">
        <f t="shared" ref="AT51:AT57" si="32">AE51+(AE51*(AN51-1))+(AE51*0.1)</f>
        <v>0</v>
      </c>
      <c r="AU51" s="37">
        <f t="shared" ref="AU51:AU57" si="33">AG51+(AG51*(AO51-1))+(AG51*0.3)</f>
        <v>449.84100000000001</v>
      </c>
      <c r="AV51" s="37"/>
      <c r="AW51" s="37">
        <f t="shared" si="25"/>
        <v>70.336000000000013</v>
      </c>
      <c r="AY51" s="37">
        <f t="shared" ref="AY51:AY57" si="34">SUM(AS51:AW51)</f>
        <v>520.17700000000002</v>
      </c>
      <c r="BA51" s="37">
        <v>2.4</v>
      </c>
      <c r="BB51" s="70">
        <v>11</v>
      </c>
      <c r="BC51" s="41">
        <v>33</v>
      </c>
      <c r="BD51" s="6">
        <v>3.2</v>
      </c>
      <c r="BE51" s="6">
        <v>3.0580645161290301</v>
      </c>
      <c r="BF51" s="6">
        <v>3</v>
      </c>
      <c r="BG51" s="6">
        <v>3.1</v>
      </c>
      <c r="BH51" s="6">
        <v>3</v>
      </c>
      <c r="BI51" s="71">
        <v>2</v>
      </c>
      <c r="BJ51" s="41">
        <v>2</v>
      </c>
      <c r="BK51" s="6">
        <v>3</v>
      </c>
      <c r="BL51" s="6">
        <v>3</v>
      </c>
      <c r="BM51" s="6">
        <v>3</v>
      </c>
      <c r="BN51" s="6">
        <v>3</v>
      </c>
      <c r="BO51" s="11">
        <v>3</v>
      </c>
      <c r="BP51" s="46"/>
      <c r="BQ51" s="37">
        <v>1</v>
      </c>
      <c r="BS51" s="76">
        <f t="shared" ref="BS51:BS57" si="35">BT51+BU51</f>
        <v>1248.4248</v>
      </c>
      <c r="BT51" s="77">
        <f t="shared" ref="BT51:BT57" si="36">AY51</f>
        <v>520.17700000000002</v>
      </c>
      <c r="BU51" s="77">
        <f t="shared" ref="BU51:BU57" si="37">(AY51*(BA51-1))+(AY51*(BQ51-1))</f>
        <v>728.24779999999998</v>
      </c>
      <c r="BV51" s="78">
        <f t="shared" ref="BV51:BV57" si="38">(BU51/BS51)</f>
        <v>0.58333333333333337</v>
      </c>
      <c r="BW51" s="75" t="s">
        <v>116</v>
      </c>
    </row>
    <row r="52" spans="1:75" ht="21">
      <c r="A52" s="6">
        <v>81</v>
      </c>
      <c r="B52" s="10"/>
      <c r="C52" s="10" t="s">
        <v>138</v>
      </c>
      <c r="D52" s="10" t="s">
        <v>81</v>
      </c>
      <c r="E52" s="27"/>
      <c r="F52" s="40">
        <v>348.36500000000001</v>
      </c>
      <c r="G52" s="29" t="s">
        <v>108</v>
      </c>
      <c r="H52" s="29" t="s">
        <v>248</v>
      </c>
      <c r="I52" s="13">
        <f t="shared" si="10"/>
        <v>348.36500000000001</v>
      </c>
      <c r="J52" s="6">
        <v>1</v>
      </c>
      <c r="K52" s="6">
        <v>7</v>
      </c>
      <c r="L52" s="6">
        <v>7</v>
      </c>
      <c r="M52" s="6">
        <v>7</v>
      </c>
      <c r="N52" s="6">
        <v>7</v>
      </c>
      <c r="O52" s="6">
        <v>7</v>
      </c>
      <c r="P52" s="6">
        <v>7</v>
      </c>
      <c r="Q52" s="6">
        <v>7</v>
      </c>
      <c r="R52" s="6">
        <v>7</v>
      </c>
      <c r="S52" s="6">
        <v>51</v>
      </c>
      <c r="T52" s="6">
        <v>7</v>
      </c>
      <c r="U52" s="6">
        <v>7</v>
      </c>
      <c r="V52" s="6">
        <v>7</v>
      </c>
      <c r="W52" s="6">
        <v>8</v>
      </c>
      <c r="X52" s="6">
        <v>8</v>
      </c>
      <c r="Y52" s="6">
        <v>8</v>
      </c>
      <c r="Z52" s="6">
        <v>8</v>
      </c>
      <c r="AA52" s="11">
        <v>8</v>
      </c>
      <c r="AB52" s="5"/>
      <c r="AC52" s="11"/>
      <c r="AD52" s="5"/>
      <c r="AE52" s="2"/>
      <c r="AF52" s="5"/>
      <c r="AG52" s="2">
        <v>183.35</v>
      </c>
      <c r="AH52" s="9"/>
      <c r="AI52" s="11"/>
      <c r="AJ52" s="5"/>
      <c r="AK52" s="2"/>
      <c r="AM52" s="5">
        <v>1</v>
      </c>
      <c r="AN52" s="5">
        <v>1</v>
      </c>
      <c r="AO52" s="5">
        <v>1.6</v>
      </c>
      <c r="AP52" s="5">
        <v>1</v>
      </c>
      <c r="AQ52" s="5">
        <v>1</v>
      </c>
      <c r="AS52" s="37">
        <f t="shared" si="31"/>
        <v>0</v>
      </c>
      <c r="AT52" s="37">
        <f t="shared" si="32"/>
        <v>0</v>
      </c>
      <c r="AU52" s="37">
        <f t="shared" si="33"/>
        <v>348.36500000000001</v>
      </c>
      <c r="AV52" s="37"/>
      <c r="AW52" s="37"/>
      <c r="AY52" s="37">
        <f t="shared" si="34"/>
        <v>348.36500000000001</v>
      </c>
      <c r="BA52" s="37">
        <v>1</v>
      </c>
      <c r="BB52" s="70">
        <v>13</v>
      </c>
      <c r="BC52" s="41">
        <v>35</v>
      </c>
      <c r="BD52" s="6">
        <v>5.2</v>
      </c>
      <c r="BE52" s="6">
        <v>5.0580645161290301</v>
      </c>
      <c r="BF52" s="6">
        <v>5</v>
      </c>
      <c r="BG52" s="6">
        <v>5.0999999999999996</v>
      </c>
      <c r="BH52" s="6">
        <v>5</v>
      </c>
      <c r="BI52" s="71">
        <v>4</v>
      </c>
      <c r="BJ52" s="41">
        <v>4</v>
      </c>
      <c r="BK52" s="6">
        <v>5</v>
      </c>
      <c r="BL52" s="6">
        <v>5</v>
      </c>
      <c r="BM52" s="6">
        <v>5</v>
      </c>
      <c r="BN52" s="6">
        <v>5</v>
      </c>
      <c r="BO52" s="11">
        <v>5</v>
      </c>
      <c r="BP52" s="46"/>
      <c r="BQ52" s="37">
        <v>1</v>
      </c>
      <c r="BS52" s="76">
        <f t="shared" si="35"/>
        <v>348.36500000000001</v>
      </c>
      <c r="BT52" s="77">
        <f t="shared" si="36"/>
        <v>348.36500000000001</v>
      </c>
      <c r="BU52" s="77">
        <f t="shared" si="37"/>
        <v>0</v>
      </c>
      <c r="BV52" s="78">
        <f t="shared" si="38"/>
        <v>0</v>
      </c>
      <c r="BW52" s="75" t="s">
        <v>116</v>
      </c>
    </row>
    <row r="53" spans="1:75" ht="21">
      <c r="A53" s="6">
        <v>82</v>
      </c>
      <c r="B53" s="10"/>
      <c r="C53" s="10" t="s">
        <v>188</v>
      </c>
      <c r="D53" s="10" t="s">
        <v>71</v>
      </c>
      <c r="E53" s="27"/>
      <c r="F53" s="40">
        <v>427.75460000000004</v>
      </c>
      <c r="G53" s="29" t="s">
        <v>28</v>
      </c>
      <c r="H53" s="29" t="s">
        <v>28</v>
      </c>
      <c r="I53" s="13">
        <f t="shared" si="10"/>
        <v>427.75460000000004</v>
      </c>
      <c r="J53" s="6">
        <v>1</v>
      </c>
      <c r="K53" s="6">
        <v>8</v>
      </c>
      <c r="L53" s="6">
        <v>8</v>
      </c>
      <c r="M53" s="6">
        <v>8</v>
      </c>
      <c r="N53" s="6">
        <v>8</v>
      </c>
      <c r="O53" s="6">
        <v>8</v>
      </c>
      <c r="P53" s="6">
        <v>8</v>
      </c>
      <c r="Q53" s="6">
        <v>8</v>
      </c>
      <c r="R53" s="6">
        <v>8</v>
      </c>
      <c r="S53" s="6">
        <v>52</v>
      </c>
      <c r="T53" s="6">
        <v>8</v>
      </c>
      <c r="U53" s="6">
        <v>8</v>
      </c>
      <c r="V53" s="6">
        <v>8</v>
      </c>
      <c r="W53" s="6">
        <v>9</v>
      </c>
      <c r="X53" s="6">
        <v>9</v>
      </c>
      <c r="Y53" s="6">
        <v>9</v>
      </c>
      <c r="Z53" s="6">
        <v>9</v>
      </c>
      <c r="AA53" s="11">
        <v>9</v>
      </c>
      <c r="AB53" s="5"/>
      <c r="AC53" s="11"/>
      <c r="AD53" s="5"/>
      <c r="AE53" s="2"/>
      <c r="AF53" s="5"/>
      <c r="AG53" s="2">
        <v>173.18</v>
      </c>
      <c r="AH53" s="9"/>
      <c r="AI53" s="11"/>
      <c r="AJ53" s="5"/>
      <c r="AK53" s="2"/>
      <c r="AM53" s="5">
        <v>1</v>
      </c>
      <c r="AN53" s="5">
        <v>1</v>
      </c>
      <c r="AO53" s="5">
        <v>1.6</v>
      </c>
      <c r="AP53" s="5">
        <v>1</v>
      </c>
      <c r="AQ53" s="5">
        <v>1</v>
      </c>
      <c r="AS53" s="37">
        <f t="shared" si="31"/>
        <v>0</v>
      </c>
      <c r="AT53" s="37">
        <f t="shared" si="32"/>
        <v>0</v>
      </c>
      <c r="AU53" s="37">
        <f t="shared" si="33"/>
        <v>329.04200000000003</v>
      </c>
      <c r="AV53" s="37"/>
      <c r="AW53" s="37"/>
      <c r="AY53" s="37">
        <f t="shared" si="34"/>
        <v>329.04200000000003</v>
      </c>
      <c r="BA53" s="37">
        <v>1.3</v>
      </c>
      <c r="BB53" s="70">
        <v>14</v>
      </c>
      <c r="BC53" s="41">
        <v>36</v>
      </c>
      <c r="BD53" s="6">
        <v>6.2</v>
      </c>
      <c r="BE53" s="6">
        <v>6.0580645161290301</v>
      </c>
      <c r="BF53" s="6">
        <v>6</v>
      </c>
      <c r="BG53" s="6">
        <v>6.1</v>
      </c>
      <c r="BH53" s="6">
        <v>6</v>
      </c>
      <c r="BI53" s="71">
        <v>5</v>
      </c>
      <c r="BJ53" s="41">
        <v>5</v>
      </c>
      <c r="BK53" s="6">
        <v>6</v>
      </c>
      <c r="BL53" s="6">
        <v>6</v>
      </c>
      <c r="BM53" s="6">
        <v>6</v>
      </c>
      <c r="BN53" s="6">
        <v>6</v>
      </c>
      <c r="BO53" s="11">
        <v>6</v>
      </c>
      <c r="BP53" s="46"/>
      <c r="BQ53" s="37">
        <v>1</v>
      </c>
      <c r="BS53" s="76">
        <f t="shared" si="35"/>
        <v>427.75460000000004</v>
      </c>
      <c r="BT53" s="77">
        <f t="shared" si="36"/>
        <v>329.04200000000003</v>
      </c>
      <c r="BU53" s="77">
        <f t="shared" si="37"/>
        <v>98.712600000000023</v>
      </c>
      <c r="BV53" s="78">
        <f t="shared" si="38"/>
        <v>0.23076923076923081</v>
      </c>
      <c r="BW53" s="75" t="s">
        <v>116</v>
      </c>
    </row>
    <row r="54" spans="1:75" ht="21">
      <c r="A54" s="6">
        <v>83</v>
      </c>
      <c r="B54" s="10"/>
      <c r="C54" s="10" t="s">
        <v>111</v>
      </c>
      <c r="D54" s="10" t="s">
        <v>92</v>
      </c>
      <c r="E54" s="27"/>
      <c r="F54" s="40">
        <v>1538.8213000000001</v>
      </c>
      <c r="G54" s="29" t="s">
        <v>24</v>
      </c>
      <c r="H54" s="29" t="s">
        <v>24</v>
      </c>
      <c r="I54" s="13">
        <f t="shared" si="10"/>
        <v>2715.567</v>
      </c>
      <c r="J54" s="6">
        <v>1</v>
      </c>
      <c r="K54" s="6">
        <v>9</v>
      </c>
      <c r="L54" s="6">
        <v>9</v>
      </c>
      <c r="M54" s="6">
        <v>9</v>
      </c>
      <c r="N54" s="6">
        <v>9</v>
      </c>
      <c r="O54" s="6">
        <v>9</v>
      </c>
      <c r="P54" s="6">
        <v>9</v>
      </c>
      <c r="Q54" s="6">
        <v>9</v>
      </c>
      <c r="R54" s="6">
        <v>9</v>
      </c>
      <c r="S54" s="6">
        <v>53</v>
      </c>
      <c r="T54" s="6">
        <v>9</v>
      </c>
      <c r="U54" s="6">
        <v>9</v>
      </c>
      <c r="V54" s="6">
        <v>9</v>
      </c>
      <c r="W54" s="6">
        <v>10</v>
      </c>
      <c r="X54" s="6">
        <v>10</v>
      </c>
      <c r="Y54" s="6">
        <v>10</v>
      </c>
      <c r="Z54" s="6">
        <v>10</v>
      </c>
      <c r="AA54" s="11">
        <v>10</v>
      </c>
      <c r="AB54" s="5"/>
      <c r="AC54" s="11"/>
      <c r="AD54" s="5"/>
      <c r="AE54" s="39">
        <v>316.01</v>
      </c>
      <c r="AF54" s="5"/>
      <c r="AG54" s="2">
        <v>150.97999999999999</v>
      </c>
      <c r="AH54" s="9"/>
      <c r="AI54" s="11"/>
      <c r="AJ54" s="5"/>
      <c r="AK54" s="2"/>
      <c r="AM54" s="5">
        <v>1</v>
      </c>
      <c r="AN54" s="5">
        <v>2</v>
      </c>
      <c r="AO54" s="5">
        <v>1.3</v>
      </c>
      <c r="AP54" s="5">
        <v>1</v>
      </c>
      <c r="AQ54" s="5">
        <v>1</v>
      </c>
      <c r="AS54" s="37">
        <f t="shared" si="31"/>
        <v>0</v>
      </c>
      <c r="AT54" s="37">
        <f t="shared" si="32"/>
        <v>663.62099999999998</v>
      </c>
      <c r="AU54" s="37">
        <f t="shared" si="33"/>
        <v>241.56799999999998</v>
      </c>
      <c r="AV54" s="37"/>
      <c r="AW54" s="37"/>
      <c r="AY54" s="37">
        <f t="shared" si="34"/>
        <v>905.18899999999996</v>
      </c>
      <c r="BA54" s="37">
        <v>3</v>
      </c>
      <c r="BB54" s="70">
        <v>15</v>
      </c>
      <c r="BC54" s="41">
        <v>37</v>
      </c>
      <c r="BD54" s="6">
        <v>7.2</v>
      </c>
      <c r="BE54" s="6">
        <v>7.0580645161290301</v>
      </c>
      <c r="BF54" s="6">
        <v>7</v>
      </c>
      <c r="BG54" s="6">
        <v>7.1</v>
      </c>
      <c r="BH54" s="6">
        <v>7</v>
      </c>
      <c r="BI54" s="71">
        <v>6</v>
      </c>
      <c r="BJ54" s="41">
        <v>6</v>
      </c>
      <c r="BK54" s="6">
        <v>7</v>
      </c>
      <c r="BL54" s="6">
        <v>7</v>
      </c>
      <c r="BM54" s="6">
        <v>7</v>
      </c>
      <c r="BN54" s="6">
        <v>7</v>
      </c>
      <c r="BO54" s="11">
        <v>7</v>
      </c>
      <c r="BP54" s="46"/>
      <c r="BQ54" s="37">
        <v>1</v>
      </c>
      <c r="BS54" s="76">
        <f t="shared" si="35"/>
        <v>2715.567</v>
      </c>
      <c r="BT54" s="77">
        <f t="shared" si="36"/>
        <v>905.18899999999996</v>
      </c>
      <c r="BU54" s="77">
        <f t="shared" si="37"/>
        <v>1810.3779999999999</v>
      </c>
      <c r="BV54" s="78">
        <f t="shared" si="38"/>
        <v>0.66666666666666663</v>
      </c>
      <c r="BW54" s="75" t="s">
        <v>116</v>
      </c>
    </row>
    <row r="55" spans="1:75" ht="21">
      <c r="A55" s="6">
        <v>84</v>
      </c>
      <c r="B55" s="10"/>
      <c r="C55" s="10" t="s">
        <v>189</v>
      </c>
      <c r="D55" s="10" t="s">
        <v>117</v>
      </c>
      <c r="E55" s="27"/>
      <c r="F55" s="40">
        <v>237.18400000000003</v>
      </c>
      <c r="G55" s="29" t="s">
        <v>32</v>
      </c>
      <c r="H55" s="29" t="s">
        <v>32</v>
      </c>
      <c r="I55" s="1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1"/>
      <c r="AB55" s="5"/>
      <c r="AC55" s="11"/>
      <c r="AD55" s="5"/>
      <c r="AE55" s="2"/>
      <c r="AF55" s="5"/>
      <c r="AG55" s="39">
        <v>148.24</v>
      </c>
      <c r="AH55" s="9"/>
      <c r="AI55" s="11">
        <v>55.84</v>
      </c>
      <c r="AJ55" s="5"/>
      <c r="AK55" s="2"/>
      <c r="AM55" s="5">
        <v>1</v>
      </c>
      <c r="AN55" s="5">
        <v>1</v>
      </c>
      <c r="AO55" s="5">
        <v>1.3</v>
      </c>
      <c r="AP55" s="5">
        <v>1</v>
      </c>
      <c r="AQ55" s="5">
        <v>1</v>
      </c>
      <c r="AS55" s="37">
        <f t="shared" si="31"/>
        <v>0</v>
      </c>
      <c r="AT55" s="37">
        <f t="shared" si="32"/>
        <v>0</v>
      </c>
      <c r="AU55" s="37">
        <f t="shared" si="33"/>
        <v>237.18400000000003</v>
      </c>
      <c r="AV55" s="37"/>
      <c r="AW55" s="37"/>
      <c r="AY55" s="37">
        <f t="shared" si="34"/>
        <v>237.18400000000003</v>
      </c>
      <c r="BA55" s="37">
        <v>1</v>
      </c>
      <c r="BB55" s="70">
        <v>16</v>
      </c>
      <c r="BC55" s="41">
        <v>38</v>
      </c>
      <c r="BD55" s="6">
        <v>8.1999999999999993</v>
      </c>
      <c r="BE55" s="6">
        <v>8.0580645161290292</v>
      </c>
      <c r="BF55" s="6">
        <v>8</v>
      </c>
      <c r="BG55" s="6">
        <v>8.1</v>
      </c>
      <c r="BH55" s="6">
        <v>8</v>
      </c>
      <c r="BI55" s="71">
        <v>7</v>
      </c>
      <c r="BJ55" s="41">
        <v>7</v>
      </c>
      <c r="BK55" s="6">
        <v>8</v>
      </c>
      <c r="BL55" s="6">
        <v>8</v>
      </c>
      <c r="BM55" s="6">
        <v>8</v>
      </c>
      <c r="BN55" s="6">
        <v>8</v>
      </c>
      <c r="BO55" s="11">
        <v>8</v>
      </c>
      <c r="BP55" s="46"/>
      <c r="BQ55" s="37">
        <v>1</v>
      </c>
      <c r="BS55" s="76">
        <f t="shared" si="35"/>
        <v>237.18400000000003</v>
      </c>
      <c r="BT55" s="77">
        <f t="shared" si="36"/>
        <v>237.18400000000003</v>
      </c>
      <c r="BU55" s="77">
        <f t="shared" si="37"/>
        <v>0</v>
      </c>
      <c r="BV55" s="78">
        <f t="shared" si="38"/>
        <v>0</v>
      </c>
      <c r="BW55" s="75" t="s">
        <v>116</v>
      </c>
    </row>
    <row r="56" spans="1:75" ht="21">
      <c r="A56" s="6">
        <v>85</v>
      </c>
      <c r="B56" s="10"/>
      <c r="C56" s="10" t="s">
        <v>216</v>
      </c>
      <c r="D56" s="10" t="s">
        <v>217</v>
      </c>
      <c r="E56" s="27"/>
      <c r="F56" s="40">
        <v>225.63200000000003</v>
      </c>
      <c r="G56" s="29" t="s">
        <v>218</v>
      </c>
      <c r="H56" s="29" t="s">
        <v>218</v>
      </c>
      <c r="I56" s="1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1"/>
      <c r="AB56" s="5"/>
      <c r="AC56" s="11"/>
      <c r="AD56" s="5"/>
      <c r="AE56" s="2"/>
      <c r="AF56" s="5"/>
      <c r="AG56" s="39">
        <v>141.02000000000001</v>
      </c>
      <c r="AH56" s="9"/>
      <c r="AI56" s="11"/>
      <c r="AJ56" s="5"/>
      <c r="AK56" s="2"/>
      <c r="AM56" s="5">
        <v>1</v>
      </c>
      <c r="AN56" s="5">
        <v>1</v>
      </c>
      <c r="AO56" s="5">
        <v>1.3</v>
      </c>
      <c r="AP56" s="5">
        <v>1</v>
      </c>
      <c r="AQ56" s="5">
        <v>1</v>
      </c>
      <c r="AS56" s="37">
        <f t="shared" si="31"/>
        <v>0</v>
      </c>
      <c r="AT56" s="37">
        <f t="shared" si="32"/>
        <v>0</v>
      </c>
      <c r="AU56" s="37">
        <f t="shared" si="33"/>
        <v>225.63200000000003</v>
      </c>
      <c r="AV56" s="37"/>
      <c r="AW56" s="37"/>
      <c r="AY56" s="37">
        <f t="shared" si="34"/>
        <v>225.63200000000003</v>
      </c>
      <c r="BA56" s="37">
        <v>1</v>
      </c>
      <c r="BB56" s="70">
        <v>17</v>
      </c>
      <c r="BC56" s="41">
        <v>39</v>
      </c>
      <c r="BD56" s="6">
        <v>9.1999999999999993</v>
      </c>
      <c r="BE56" s="6">
        <v>9.0580645161290292</v>
      </c>
      <c r="BF56" s="6">
        <v>9</v>
      </c>
      <c r="BG56" s="6">
        <v>9.1</v>
      </c>
      <c r="BH56" s="6">
        <v>9</v>
      </c>
      <c r="BI56" s="71">
        <v>8</v>
      </c>
      <c r="BJ56" s="41">
        <v>8</v>
      </c>
      <c r="BK56" s="6">
        <v>9</v>
      </c>
      <c r="BL56" s="6">
        <v>9</v>
      </c>
      <c r="BM56" s="6">
        <v>9</v>
      </c>
      <c r="BN56" s="6">
        <v>9</v>
      </c>
      <c r="BO56" s="11">
        <v>9</v>
      </c>
      <c r="BP56" s="46"/>
      <c r="BQ56" s="37">
        <v>1</v>
      </c>
      <c r="BS56" s="76">
        <f t="shared" si="35"/>
        <v>225.63200000000003</v>
      </c>
      <c r="BT56" s="77">
        <f t="shared" si="36"/>
        <v>225.63200000000003</v>
      </c>
      <c r="BU56" s="77">
        <f t="shared" si="37"/>
        <v>0</v>
      </c>
      <c r="BV56" s="78">
        <f t="shared" si="38"/>
        <v>0</v>
      </c>
      <c r="BW56" s="75" t="s">
        <v>116</v>
      </c>
    </row>
    <row r="57" spans="1:75" ht="21">
      <c r="A57" s="6">
        <v>86</v>
      </c>
      <c r="B57" s="10"/>
      <c r="C57" s="10" t="s">
        <v>136</v>
      </c>
      <c r="D57" s="10" t="s">
        <v>137</v>
      </c>
      <c r="E57" s="27"/>
      <c r="F57" s="40">
        <v>226.94880000000003</v>
      </c>
      <c r="G57" s="29" t="s">
        <v>177</v>
      </c>
      <c r="H57" s="29" t="s">
        <v>177</v>
      </c>
      <c r="I57" s="13">
        <f t="shared" ref="I57" si="39">BS57</f>
        <v>226.94880000000003</v>
      </c>
      <c r="J57" s="6">
        <v>1</v>
      </c>
      <c r="K57" s="6">
        <v>12</v>
      </c>
      <c r="L57" s="6">
        <v>12</v>
      </c>
      <c r="M57" s="6">
        <v>12</v>
      </c>
      <c r="N57" s="6">
        <v>12</v>
      </c>
      <c r="O57" s="6">
        <v>12</v>
      </c>
      <c r="P57" s="6">
        <v>12</v>
      </c>
      <c r="Q57" s="6">
        <v>12</v>
      </c>
      <c r="R57" s="6">
        <v>12</v>
      </c>
      <c r="S57" s="6">
        <v>56</v>
      </c>
      <c r="T57" s="6">
        <v>12</v>
      </c>
      <c r="U57" s="6">
        <v>12</v>
      </c>
      <c r="V57" s="6">
        <v>12</v>
      </c>
      <c r="W57" s="6">
        <v>13</v>
      </c>
      <c r="X57" s="6">
        <v>13</v>
      </c>
      <c r="Y57" s="6">
        <v>13</v>
      </c>
      <c r="Z57" s="6">
        <v>13</v>
      </c>
      <c r="AA57" s="11">
        <v>13</v>
      </c>
      <c r="AB57" s="5"/>
      <c r="AC57" s="11"/>
      <c r="AD57" s="5"/>
      <c r="AE57" s="2"/>
      <c r="AF57" s="5"/>
      <c r="AG57" s="2">
        <v>109.11</v>
      </c>
      <c r="AH57" s="9"/>
      <c r="AI57" s="11">
        <v>55.87</v>
      </c>
      <c r="AJ57" s="5"/>
      <c r="AK57" s="2">
        <v>50.24</v>
      </c>
      <c r="AM57" s="5">
        <v>1</v>
      </c>
      <c r="AN57" s="5">
        <v>1</v>
      </c>
      <c r="AO57" s="5">
        <v>1.3</v>
      </c>
      <c r="AP57" s="5">
        <v>1</v>
      </c>
      <c r="AQ57" s="5">
        <v>1</v>
      </c>
      <c r="AS57" s="37">
        <f t="shared" si="31"/>
        <v>0</v>
      </c>
      <c r="AT57" s="37">
        <f t="shared" si="32"/>
        <v>0</v>
      </c>
      <c r="AU57" s="37">
        <f t="shared" si="33"/>
        <v>174.57600000000002</v>
      </c>
      <c r="AV57" s="37"/>
      <c r="AW57" s="37"/>
      <c r="AY57" s="37">
        <f t="shared" si="34"/>
        <v>174.57600000000002</v>
      </c>
      <c r="BA57" s="37">
        <v>1.3</v>
      </c>
      <c r="BB57" s="70">
        <v>18</v>
      </c>
      <c r="BC57" s="41">
        <v>40</v>
      </c>
      <c r="BD57" s="6">
        <v>10.199999999999999</v>
      </c>
      <c r="BE57" s="6">
        <v>10.058064516129001</v>
      </c>
      <c r="BF57" s="6">
        <v>10</v>
      </c>
      <c r="BG57" s="6">
        <v>10.1</v>
      </c>
      <c r="BH57" s="6">
        <v>10</v>
      </c>
      <c r="BI57" s="71">
        <v>9</v>
      </c>
      <c r="BJ57" s="41">
        <v>9</v>
      </c>
      <c r="BK57" s="6">
        <v>10</v>
      </c>
      <c r="BL57" s="6">
        <v>10</v>
      </c>
      <c r="BM57" s="6">
        <v>10</v>
      </c>
      <c r="BN57" s="6">
        <v>10</v>
      </c>
      <c r="BO57" s="11">
        <v>10</v>
      </c>
      <c r="BP57" s="46"/>
      <c r="BQ57" s="37">
        <v>1</v>
      </c>
      <c r="BS57" s="76">
        <f t="shared" si="35"/>
        <v>226.94880000000003</v>
      </c>
      <c r="BT57" s="77">
        <f t="shared" si="36"/>
        <v>174.57600000000002</v>
      </c>
      <c r="BU57" s="77">
        <f t="shared" si="37"/>
        <v>52.372800000000012</v>
      </c>
      <c r="BV57" s="78">
        <f t="shared" si="38"/>
        <v>0.23076923076923078</v>
      </c>
      <c r="BW57" s="75" t="s">
        <v>116</v>
      </c>
    </row>
    <row r="58" spans="1:75" ht="18.75">
      <c r="A58" s="6">
        <v>90</v>
      </c>
      <c r="B58" s="10"/>
      <c r="C58" s="10" t="s">
        <v>241</v>
      </c>
      <c r="D58" s="10" t="s">
        <v>242</v>
      </c>
      <c r="E58" s="27"/>
      <c r="F58" s="40">
        <v>119.015</v>
      </c>
      <c r="G58" s="29" t="s">
        <v>30</v>
      </c>
      <c r="H58" s="29" t="s">
        <v>30</v>
      </c>
      <c r="I58" s="13">
        <f t="shared" ref="I58:I103" si="40">BS58</f>
        <v>119.015</v>
      </c>
      <c r="J58" s="6">
        <v>3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1"/>
      <c r="AB58" s="5"/>
      <c r="AC58" s="11"/>
      <c r="AD58" s="5"/>
      <c r="AE58" s="2"/>
      <c r="AF58" s="5"/>
      <c r="AG58" s="2">
        <v>91.55</v>
      </c>
      <c r="AH58" s="9"/>
      <c r="AI58" s="9"/>
      <c r="AJ58" s="5"/>
      <c r="AK58" s="2">
        <v>38.82</v>
      </c>
      <c r="AM58" s="5">
        <v>1</v>
      </c>
      <c r="AN58" s="5">
        <v>1</v>
      </c>
      <c r="AO58" s="5">
        <v>1</v>
      </c>
      <c r="AP58" s="5">
        <v>1</v>
      </c>
      <c r="AQ58" s="5">
        <v>1</v>
      </c>
      <c r="AS58" s="37">
        <f t="shared" ref="AS58:AS103" si="41">AC58*AM58</f>
        <v>0</v>
      </c>
      <c r="AT58" s="37">
        <f t="shared" ref="AT58:AT103" si="42">AE58+(AE58*(AN58-1))+(AE58*0.1)</f>
        <v>0</v>
      </c>
      <c r="AU58" s="37">
        <f t="shared" ref="AU58:AU103" si="43">AG58+(AG58*(AO58-1))+(AG58*0.3)</f>
        <v>119.015</v>
      </c>
      <c r="AV58" s="37"/>
      <c r="AW58" s="37"/>
      <c r="AY58" s="37">
        <f t="shared" ref="AY58:AY103" si="44">SUM(AS58:AW58)</f>
        <v>119.015</v>
      </c>
      <c r="BA58" s="37">
        <v>1</v>
      </c>
      <c r="BB58" s="70">
        <v>21</v>
      </c>
      <c r="BC58" s="41">
        <v>43</v>
      </c>
      <c r="BD58" s="6">
        <v>13.2</v>
      </c>
      <c r="BE58" s="6">
        <v>13.058064516129001</v>
      </c>
      <c r="BF58" s="6">
        <v>13</v>
      </c>
      <c r="BG58" s="6">
        <v>13.1</v>
      </c>
      <c r="BH58" s="6">
        <v>13</v>
      </c>
      <c r="BI58" s="71">
        <v>12</v>
      </c>
      <c r="BJ58" s="41">
        <v>12</v>
      </c>
      <c r="BK58" s="6">
        <v>13</v>
      </c>
      <c r="BL58" s="6">
        <v>13</v>
      </c>
      <c r="BM58" s="6">
        <v>13</v>
      </c>
      <c r="BN58" s="6">
        <v>13</v>
      </c>
      <c r="BO58" s="11">
        <v>13</v>
      </c>
      <c r="BP58" s="46"/>
      <c r="BQ58" s="37">
        <v>1</v>
      </c>
      <c r="BS58" s="76">
        <f t="shared" ref="BS58:BS103" si="45">BT58+BU58</f>
        <v>119.015</v>
      </c>
      <c r="BT58" s="77">
        <f t="shared" ref="BT58:BT103" si="46">AY58</f>
        <v>119.015</v>
      </c>
      <c r="BU58" s="77">
        <f t="shared" ref="BU58:BU103" si="47">(AY58*(BA58-1))+(AY58*(BQ58-1))</f>
        <v>0</v>
      </c>
      <c r="BV58" s="78">
        <f t="shared" ref="BV58:BV103" si="48">(BU58/BS58)</f>
        <v>0</v>
      </c>
    </row>
    <row r="59" spans="1:75" ht="18.75">
      <c r="A59" s="6">
        <v>91</v>
      </c>
      <c r="B59" s="10"/>
      <c r="C59" s="10" t="s">
        <v>190</v>
      </c>
      <c r="D59" s="10" t="s">
        <v>191</v>
      </c>
      <c r="E59" s="27"/>
      <c r="F59" s="40">
        <v>114.30900000000001</v>
      </c>
      <c r="G59" s="29" t="s">
        <v>31</v>
      </c>
      <c r="H59" s="29" t="s">
        <v>31</v>
      </c>
      <c r="I59" s="13">
        <f t="shared" si="40"/>
        <v>114.30900000000001</v>
      </c>
      <c r="J59" s="6">
        <v>4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1"/>
      <c r="AB59" s="5"/>
      <c r="AC59" s="11"/>
      <c r="AD59" s="5"/>
      <c r="AE59" s="2"/>
      <c r="AF59" s="5"/>
      <c r="AG59" s="2">
        <v>87.93</v>
      </c>
      <c r="AH59" s="9"/>
      <c r="AI59" s="9"/>
      <c r="AJ59" s="5"/>
      <c r="AK59" s="2"/>
      <c r="AM59" s="5">
        <v>1</v>
      </c>
      <c r="AN59" s="5">
        <v>1</v>
      </c>
      <c r="AO59" s="5">
        <v>1</v>
      </c>
      <c r="AP59" s="5">
        <v>1</v>
      </c>
      <c r="AQ59" s="5">
        <v>1</v>
      </c>
      <c r="AS59" s="37">
        <f t="shared" si="41"/>
        <v>0</v>
      </c>
      <c r="AT59" s="37">
        <f t="shared" si="42"/>
        <v>0</v>
      </c>
      <c r="AU59" s="37">
        <f t="shared" si="43"/>
        <v>114.30900000000001</v>
      </c>
      <c r="AV59" s="37"/>
      <c r="AW59" s="37"/>
      <c r="AY59" s="37">
        <f t="shared" si="44"/>
        <v>114.30900000000001</v>
      </c>
      <c r="BA59" s="37">
        <v>1</v>
      </c>
      <c r="BB59" s="70">
        <v>22</v>
      </c>
      <c r="BC59" s="41">
        <v>44</v>
      </c>
      <c r="BD59" s="6">
        <v>14.2</v>
      </c>
      <c r="BE59" s="6">
        <v>14.058064516129001</v>
      </c>
      <c r="BF59" s="6">
        <v>14</v>
      </c>
      <c r="BG59" s="6">
        <v>14.1</v>
      </c>
      <c r="BH59" s="6">
        <v>14</v>
      </c>
      <c r="BI59" s="71">
        <v>13</v>
      </c>
      <c r="BJ59" s="41">
        <v>13</v>
      </c>
      <c r="BK59" s="6">
        <v>14</v>
      </c>
      <c r="BL59" s="6">
        <v>14</v>
      </c>
      <c r="BM59" s="6">
        <v>14</v>
      </c>
      <c r="BN59" s="6">
        <v>14</v>
      </c>
      <c r="BO59" s="11">
        <v>14</v>
      </c>
      <c r="BP59" s="46"/>
      <c r="BQ59" s="37">
        <v>1</v>
      </c>
      <c r="BS59" s="76">
        <f t="shared" si="45"/>
        <v>114.30900000000001</v>
      </c>
      <c r="BT59" s="77">
        <f t="shared" si="46"/>
        <v>114.30900000000001</v>
      </c>
      <c r="BU59" s="77">
        <f t="shared" si="47"/>
        <v>0</v>
      </c>
      <c r="BV59" s="78">
        <f t="shared" si="48"/>
        <v>0</v>
      </c>
    </row>
    <row r="60" spans="1:75" ht="18.75">
      <c r="A60" s="6">
        <v>92</v>
      </c>
      <c r="B60" s="10"/>
      <c r="C60" s="10" t="s">
        <v>243</v>
      </c>
      <c r="D60" s="10" t="s">
        <v>84</v>
      </c>
      <c r="E60" s="27"/>
      <c r="F60" s="40">
        <v>110.708</v>
      </c>
      <c r="G60" s="29" t="s">
        <v>249</v>
      </c>
      <c r="H60" s="29" t="s">
        <v>249</v>
      </c>
      <c r="I60" s="13">
        <f t="shared" si="40"/>
        <v>110.708</v>
      </c>
      <c r="J60" s="6">
        <v>5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1"/>
      <c r="AB60" s="5"/>
      <c r="AC60" s="11"/>
      <c r="AD60" s="5"/>
      <c r="AE60" s="2"/>
      <c r="AF60" s="5"/>
      <c r="AG60" s="2">
        <v>85.16</v>
      </c>
      <c r="AH60" s="9"/>
      <c r="AI60" s="9"/>
      <c r="AJ60" s="5"/>
      <c r="AK60" s="2"/>
      <c r="AM60" s="5">
        <v>1</v>
      </c>
      <c r="AN60" s="5">
        <v>1</v>
      </c>
      <c r="AO60" s="5">
        <v>1</v>
      </c>
      <c r="AP60" s="5">
        <v>1</v>
      </c>
      <c r="AQ60" s="5">
        <v>1</v>
      </c>
      <c r="AS60" s="37">
        <f t="shared" si="41"/>
        <v>0</v>
      </c>
      <c r="AT60" s="37">
        <f t="shared" si="42"/>
        <v>0</v>
      </c>
      <c r="AU60" s="37">
        <f t="shared" si="43"/>
        <v>110.708</v>
      </c>
      <c r="AV60" s="37"/>
      <c r="AW60" s="37"/>
      <c r="AY60" s="37">
        <f t="shared" si="44"/>
        <v>110.708</v>
      </c>
      <c r="BA60" s="37">
        <v>1</v>
      </c>
      <c r="BB60" s="70">
        <v>23</v>
      </c>
      <c r="BC60" s="41">
        <v>45</v>
      </c>
      <c r="BD60" s="6">
        <v>15.2</v>
      </c>
      <c r="BE60" s="6">
        <v>15.058064516129001</v>
      </c>
      <c r="BF60" s="6">
        <v>15</v>
      </c>
      <c r="BG60" s="6">
        <v>15.1</v>
      </c>
      <c r="BH60" s="6">
        <v>15</v>
      </c>
      <c r="BI60" s="71">
        <v>14</v>
      </c>
      <c r="BJ60" s="41">
        <v>14</v>
      </c>
      <c r="BK60" s="6">
        <v>15</v>
      </c>
      <c r="BL60" s="6">
        <v>15</v>
      </c>
      <c r="BM60" s="6">
        <v>15</v>
      </c>
      <c r="BN60" s="6">
        <v>15</v>
      </c>
      <c r="BO60" s="11">
        <v>15</v>
      </c>
      <c r="BP60" s="46"/>
      <c r="BQ60" s="37">
        <v>1</v>
      </c>
      <c r="BS60" s="76">
        <f t="shared" si="45"/>
        <v>110.708</v>
      </c>
      <c r="BT60" s="77">
        <f t="shared" si="46"/>
        <v>110.708</v>
      </c>
      <c r="BU60" s="77">
        <f t="shared" si="47"/>
        <v>0</v>
      </c>
      <c r="BV60" s="78">
        <f t="shared" si="48"/>
        <v>0</v>
      </c>
    </row>
    <row r="61" spans="1:75" ht="18.75">
      <c r="A61" s="6">
        <v>93</v>
      </c>
      <c r="B61" s="10"/>
      <c r="C61" s="10" t="s">
        <v>244</v>
      </c>
      <c r="D61" s="10" t="s">
        <v>71</v>
      </c>
      <c r="E61" s="27"/>
      <c r="F61" s="40">
        <v>109.77199999999999</v>
      </c>
      <c r="G61" s="29" t="s">
        <v>25</v>
      </c>
      <c r="H61" s="29" t="s">
        <v>25</v>
      </c>
      <c r="I61" s="13">
        <f t="shared" si="40"/>
        <v>109.77199999999999</v>
      </c>
      <c r="J61" s="6">
        <v>6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11"/>
      <c r="AB61" s="5"/>
      <c r="AC61" s="11"/>
      <c r="AD61" s="5"/>
      <c r="AE61" s="2"/>
      <c r="AF61" s="5"/>
      <c r="AG61" s="2">
        <v>84.44</v>
      </c>
      <c r="AH61" s="9"/>
      <c r="AI61" s="11"/>
      <c r="AJ61" s="5"/>
      <c r="AK61" s="2"/>
      <c r="AM61" s="5">
        <v>1</v>
      </c>
      <c r="AN61" s="5">
        <v>1</v>
      </c>
      <c r="AO61" s="5">
        <v>1</v>
      </c>
      <c r="AP61" s="5">
        <v>1</v>
      </c>
      <c r="AQ61" s="5">
        <v>1</v>
      </c>
      <c r="AS61" s="37">
        <f t="shared" si="41"/>
        <v>0</v>
      </c>
      <c r="AT61" s="37">
        <f t="shared" si="42"/>
        <v>0</v>
      </c>
      <c r="AU61" s="37">
        <f t="shared" si="43"/>
        <v>109.77199999999999</v>
      </c>
      <c r="AV61" s="37"/>
      <c r="AW61" s="37"/>
      <c r="AY61" s="37">
        <f t="shared" si="44"/>
        <v>109.77199999999999</v>
      </c>
      <c r="BA61" s="37">
        <v>1</v>
      </c>
      <c r="BB61" s="70">
        <v>24</v>
      </c>
      <c r="BC61" s="41">
        <v>46</v>
      </c>
      <c r="BD61" s="6">
        <v>16.2</v>
      </c>
      <c r="BE61" s="6">
        <v>16.058064516129001</v>
      </c>
      <c r="BF61" s="6">
        <v>16</v>
      </c>
      <c r="BG61" s="6">
        <v>16.100000000000001</v>
      </c>
      <c r="BH61" s="6">
        <v>16</v>
      </c>
      <c r="BI61" s="71">
        <v>15</v>
      </c>
      <c r="BJ61" s="41">
        <v>15</v>
      </c>
      <c r="BK61" s="6">
        <v>16</v>
      </c>
      <c r="BL61" s="6">
        <v>16</v>
      </c>
      <c r="BM61" s="6">
        <v>16</v>
      </c>
      <c r="BN61" s="6">
        <v>16</v>
      </c>
      <c r="BO61" s="11">
        <v>16</v>
      </c>
      <c r="BP61" s="46"/>
      <c r="BQ61" s="37">
        <v>1</v>
      </c>
      <c r="BS61" s="76">
        <f t="shared" si="45"/>
        <v>109.77199999999999</v>
      </c>
      <c r="BT61" s="77">
        <f t="shared" si="46"/>
        <v>109.77199999999999</v>
      </c>
      <c r="BU61" s="77">
        <f t="shared" si="47"/>
        <v>0</v>
      </c>
      <c r="BV61" s="78">
        <f t="shared" si="48"/>
        <v>0</v>
      </c>
    </row>
    <row r="62" spans="1:75" ht="18.75">
      <c r="A62" s="6">
        <v>94</v>
      </c>
      <c r="B62" s="10"/>
      <c r="C62" s="10" t="s">
        <v>245</v>
      </c>
      <c r="D62" s="10" t="s">
        <v>85</v>
      </c>
      <c r="E62" s="27"/>
      <c r="F62" s="40">
        <v>101.30900000000001</v>
      </c>
      <c r="G62" s="29" t="s">
        <v>131</v>
      </c>
      <c r="H62" s="29" t="s">
        <v>131</v>
      </c>
      <c r="I62" s="13">
        <f t="shared" si="40"/>
        <v>101.30900000000001</v>
      </c>
      <c r="J62" s="6">
        <v>7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1"/>
      <c r="AB62" s="5"/>
      <c r="AC62" s="11"/>
      <c r="AD62" s="5"/>
      <c r="AE62" s="2"/>
      <c r="AF62" s="5"/>
      <c r="AG62" s="2">
        <v>77.930000000000007</v>
      </c>
      <c r="AH62" s="9"/>
      <c r="AI62" s="11"/>
      <c r="AJ62" s="5"/>
      <c r="AK62" s="2"/>
      <c r="AM62" s="5">
        <v>1</v>
      </c>
      <c r="AN62" s="5">
        <v>1</v>
      </c>
      <c r="AO62" s="5">
        <v>1</v>
      </c>
      <c r="AP62" s="5">
        <v>1</v>
      </c>
      <c r="AQ62" s="5">
        <v>1</v>
      </c>
      <c r="AS62" s="37">
        <f t="shared" si="41"/>
        <v>0</v>
      </c>
      <c r="AT62" s="37">
        <f t="shared" si="42"/>
        <v>0</v>
      </c>
      <c r="AU62" s="37">
        <f t="shared" si="43"/>
        <v>101.30900000000001</v>
      </c>
      <c r="AV62" s="37"/>
      <c r="AW62" s="37"/>
      <c r="AY62" s="37">
        <f t="shared" si="44"/>
        <v>101.30900000000001</v>
      </c>
      <c r="BA62" s="37">
        <v>1</v>
      </c>
      <c r="BB62" s="70">
        <v>25</v>
      </c>
      <c r="BC62" s="41">
        <v>47</v>
      </c>
      <c r="BD62" s="6">
        <v>17.2</v>
      </c>
      <c r="BE62" s="6">
        <v>17.058064516129001</v>
      </c>
      <c r="BF62" s="6">
        <v>17</v>
      </c>
      <c r="BG62" s="6">
        <v>17.100000000000001</v>
      </c>
      <c r="BH62" s="6">
        <v>17</v>
      </c>
      <c r="BI62" s="71">
        <v>16</v>
      </c>
      <c r="BJ62" s="41">
        <v>16</v>
      </c>
      <c r="BK62" s="6">
        <v>17</v>
      </c>
      <c r="BL62" s="6">
        <v>17</v>
      </c>
      <c r="BM62" s="6">
        <v>17</v>
      </c>
      <c r="BN62" s="6">
        <v>17</v>
      </c>
      <c r="BO62" s="11">
        <v>17</v>
      </c>
      <c r="BP62" s="46"/>
      <c r="BQ62" s="37">
        <v>1</v>
      </c>
      <c r="BS62" s="76">
        <f t="shared" si="45"/>
        <v>101.30900000000001</v>
      </c>
      <c r="BT62" s="77">
        <f t="shared" si="46"/>
        <v>101.30900000000001</v>
      </c>
      <c r="BU62" s="77">
        <f t="shared" si="47"/>
        <v>0</v>
      </c>
      <c r="BV62" s="78">
        <f t="shared" si="48"/>
        <v>0</v>
      </c>
    </row>
    <row r="63" spans="1:75" ht="18.75">
      <c r="A63" s="6">
        <v>95</v>
      </c>
      <c r="B63" s="10"/>
      <c r="C63" s="10" t="s">
        <v>246</v>
      </c>
      <c r="D63" s="10" t="s">
        <v>137</v>
      </c>
      <c r="E63" s="27"/>
      <c r="F63" s="40">
        <v>97.188000000000002</v>
      </c>
      <c r="G63" s="29" t="s">
        <v>27</v>
      </c>
      <c r="H63" s="29" t="s">
        <v>27</v>
      </c>
      <c r="I63" s="13">
        <f t="shared" si="40"/>
        <v>97.188000000000002</v>
      </c>
      <c r="J63" s="6">
        <v>8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1"/>
      <c r="AB63" s="5"/>
      <c r="AC63" s="11"/>
      <c r="AD63" s="5"/>
      <c r="AE63" s="2"/>
      <c r="AF63" s="5"/>
      <c r="AG63" s="2">
        <v>74.760000000000005</v>
      </c>
      <c r="AH63" s="9"/>
      <c r="AI63" s="11"/>
      <c r="AJ63" s="5"/>
      <c r="AK63" s="2"/>
      <c r="AM63" s="5">
        <v>1</v>
      </c>
      <c r="AN63" s="5">
        <v>1</v>
      </c>
      <c r="AO63" s="5">
        <v>1</v>
      </c>
      <c r="AP63" s="5">
        <v>1</v>
      </c>
      <c r="AQ63" s="5">
        <v>1</v>
      </c>
      <c r="AS63" s="37">
        <f t="shared" si="41"/>
        <v>0</v>
      </c>
      <c r="AT63" s="37">
        <f t="shared" si="42"/>
        <v>0</v>
      </c>
      <c r="AU63" s="37">
        <f t="shared" si="43"/>
        <v>97.188000000000002</v>
      </c>
      <c r="AV63" s="37"/>
      <c r="AW63" s="37"/>
      <c r="AY63" s="37">
        <f t="shared" si="44"/>
        <v>97.188000000000002</v>
      </c>
      <c r="BA63" s="37">
        <v>1</v>
      </c>
      <c r="BB63" s="70">
        <v>26</v>
      </c>
      <c r="BC63" s="41">
        <v>48</v>
      </c>
      <c r="BD63" s="6">
        <v>18.2</v>
      </c>
      <c r="BE63" s="6">
        <v>18.058064516129001</v>
      </c>
      <c r="BF63" s="6">
        <v>18</v>
      </c>
      <c r="BG63" s="6">
        <v>18.100000000000001</v>
      </c>
      <c r="BH63" s="6">
        <v>18</v>
      </c>
      <c r="BI63" s="71">
        <v>17</v>
      </c>
      <c r="BJ63" s="41">
        <v>17</v>
      </c>
      <c r="BK63" s="6">
        <v>18</v>
      </c>
      <c r="BL63" s="6">
        <v>18</v>
      </c>
      <c r="BM63" s="6">
        <v>18</v>
      </c>
      <c r="BN63" s="6">
        <v>18</v>
      </c>
      <c r="BO63" s="11">
        <v>18</v>
      </c>
      <c r="BP63" s="46"/>
      <c r="BQ63" s="37">
        <v>1</v>
      </c>
      <c r="BS63" s="76">
        <f t="shared" si="45"/>
        <v>97.188000000000002</v>
      </c>
      <c r="BT63" s="77">
        <f t="shared" si="46"/>
        <v>97.188000000000002</v>
      </c>
      <c r="BU63" s="77">
        <f t="shared" si="47"/>
        <v>0</v>
      </c>
      <c r="BV63" s="78">
        <f t="shared" si="48"/>
        <v>0</v>
      </c>
    </row>
    <row r="64" spans="1:75" ht="18.75">
      <c r="A64" s="6">
        <v>96</v>
      </c>
      <c r="B64" s="10"/>
      <c r="C64" s="10" t="s">
        <v>247</v>
      </c>
      <c r="D64" s="10" t="s">
        <v>117</v>
      </c>
      <c r="E64" s="27"/>
      <c r="F64" s="40">
        <v>89.843000000000004</v>
      </c>
      <c r="G64" s="29" t="s">
        <v>108</v>
      </c>
      <c r="H64" s="29" t="s">
        <v>108</v>
      </c>
      <c r="I64" s="13">
        <f t="shared" si="40"/>
        <v>89.843000000000004</v>
      </c>
      <c r="J64" s="6">
        <v>9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1"/>
      <c r="AB64" s="5"/>
      <c r="AC64" s="11"/>
      <c r="AD64" s="5"/>
      <c r="AE64" s="2"/>
      <c r="AF64" s="5"/>
      <c r="AG64" s="2">
        <v>69.11</v>
      </c>
      <c r="AH64" s="9"/>
      <c r="AI64" s="11"/>
      <c r="AJ64" s="5"/>
      <c r="AK64" s="2"/>
      <c r="AM64" s="5">
        <v>1</v>
      </c>
      <c r="AN64" s="5">
        <v>1</v>
      </c>
      <c r="AO64" s="5">
        <v>1</v>
      </c>
      <c r="AP64" s="5">
        <v>1</v>
      </c>
      <c r="AQ64" s="5">
        <v>1</v>
      </c>
      <c r="AS64" s="37">
        <f t="shared" si="41"/>
        <v>0</v>
      </c>
      <c r="AT64" s="37">
        <f t="shared" si="42"/>
        <v>0</v>
      </c>
      <c r="AU64" s="37">
        <f t="shared" si="43"/>
        <v>89.843000000000004</v>
      </c>
      <c r="AV64" s="37"/>
      <c r="AW64" s="37"/>
      <c r="AY64" s="37">
        <f t="shared" si="44"/>
        <v>89.843000000000004</v>
      </c>
      <c r="BA64" s="37">
        <v>1</v>
      </c>
      <c r="BB64" s="70">
        <v>27</v>
      </c>
      <c r="BC64" s="41">
        <v>49</v>
      </c>
      <c r="BD64" s="6">
        <v>19.2</v>
      </c>
      <c r="BE64" s="6">
        <v>19.058064516129001</v>
      </c>
      <c r="BF64" s="6">
        <v>19</v>
      </c>
      <c r="BG64" s="6">
        <v>19.100000000000001</v>
      </c>
      <c r="BH64" s="6">
        <v>19</v>
      </c>
      <c r="BI64" s="71">
        <v>18</v>
      </c>
      <c r="BJ64" s="41">
        <v>18</v>
      </c>
      <c r="BK64" s="6">
        <v>19</v>
      </c>
      <c r="BL64" s="6">
        <v>19</v>
      </c>
      <c r="BM64" s="6">
        <v>19</v>
      </c>
      <c r="BN64" s="6">
        <v>19</v>
      </c>
      <c r="BO64" s="11">
        <v>19</v>
      </c>
      <c r="BP64" s="46"/>
      <c r="BQ64" s="37">
        <v>1</v>
      </c>
      <c r="BS64" s="76">
        <f t="shared" si="45"/>
        <v>89.843000000000004</v>
      </c>
      <c r="BT64" s="77">
        <f t="shared" si="46"/>
        <v>89.843000000000004</v>
      </c>
      <c r="BU64" s="77">
        <f t="shared" si="47"/>
        <v>0</v>
      </c>
      <c r="BV64" s="78">
        <f t="shared" si="48"/>
        <v>0</v>
      </c>
    </row>
    <row r="65" spans="1:74" ht="18.75">
      <c r="A65" s="6">
        <v>97</v>
      </c>
      <c r="B65" s="10"/>
      <c r="C65" s="10" t="s">
        <v>124</v>
      </c>
      <c r="D65" s="10" t="s">
        <v>85</v>
      </c>
      <c r="E65" s="27"/>
      <c r="F65" s="40">
        <v>87.632999999999996</v>
      </c>
      <c r="G65" s="29" t="s">
        <v>33</v>
      </c>
      <c r="H65" s="29" t="s">
        <v>33</v>
      </c>
      <c r="I65" s="13">
        <f t="shared" si="40"/>
        <v>87.632999999999996</v>
      </c>
      <c r="J65" s="6">
        <v>10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1"/>
      <c r="AB65" s="5"/>
      <c r="AC65" s="11"/>
      <c r="AD65" s="5"/>
      <c r="AE65" s="2"/>
      <c r="AF65" s="5"/>
      <c r="AG65" s="2">
        <v>67.41</v>
      </c>
      <c r="AH65" s="9"/>
      <c r="AI65" s="11"/>
      <c r="AJ65" s="5"/>
      <c r="AK65" s="2"/>
      <c r="AM65" s="5">
        <v>1</v>
      </c>
      <c r="AN65" s="5">
        <v>1</v>
      </c>
      <c r="AO65" s="5">
        <v>1</v>
      </c>
      <c r="AP65" s="5">
        <v>1</v>
      </c>
      <c r="AQ65" s="5">
        <v>1</v>
      </c>
      <c r="AS65" s="37">
        <f t="shared" si="41"/>
        <v>0</v>
      </c>
      <c r="AT65" s="37">
        <f t="shared" si="42"/>
        <v>0</v>
      </c>
      <c r="AU65" s="37">
        <f t="shared" si="43"/>
        <v>87.632999999999996</v>
      </c>
      <c r="AV65" s="37"/>
      <c r="AW65" s="37"/>
      <c r="AY65" s="37">
        <f t="shared" si="44"/>
        <v>87.632999999999996</v>
      </c>
      <c r="BA65" s="37">
        <v>1</v>
      </c>
      <c r="BB65" s="70">
        <v>28</v>
      </c>
      <c r="BC65" s="41">
        <v>50</v>
      </c>
      <c r="BD65" s="6">
        <v>20.2</v>
      </c>
      <c r="BE65" s="6">
        <v>20.058064516129001</v>
      </c>
      <c r="BF65" s="6">
        <v>20</v>
      </c>
      <c r="BG65" s="6">
        <v>20.100000000000001</v>
      </c>
      <c r="BH65" s="6">
        <v>20</v>
      </c>
      <c r="BI65" s="71">
        <v>19</v>
      </c>
      <c r="BJ65" s="41">
        <v>19</v>
      </c>
      <c r="BK65" s="6">
        <v>20</v>
      </c>
      <c r="BL65" s="6">
        <v>20</v>
      </c>
      <c r="BM65" s="6">
        <v>20</v>
      </c>
      <c r="BN65" s="6">
        <v>20</v>
      </c>
      <c r="BO65" s="11">
        <v>20</v>
      </c>
      <c r="BP65" s="46"/>
      <c r="BQ65" s="37">
        <v>1</v>
      </c>
      <c r="BS65" s="76">
        <f t="shared" si="45"/>
        <v>87.632999999999996</v>
      </c>
      <c r="BT65" s="77">
        <f t="shared" si="46"/>
        <v>87.632999999999996</v>
      </c>
      <c r="BU65" s="77">
        <f t="shared" si="47"/>
        <v>0</v>
      </c>
      <c r="BV65" s="78">
        <f t="shared" si="48"/>
        <v>0</v>
      </c>
    </row>
    <row r="66" spans="1:74" ht="18.75">
      <c r="A66" s="6">
        <v>99</v>
      </c>
      <c r="B66" s="10"/>
      <c r="C66" s="10" t="s">
        <v>101</v>
      </c>
      <c r="D66" s="10" t="s">
        <v>89</v>
      </c>
      <c r="E66" s="27"/>
      <c r="F66" s="40">
        <v>613.78590000000008</v>
      </c>
      <c r="G66" s="29" t="s">
        <v>30</v>
      </c>
      <c r="H66" s="29" t="s">
        <v>30</v>
      </c>
      <c r="I66" s="13">
        <f t="shared" si="40"/>
        <v>613.78590000000008</v>
      </c>
      <c r="J66" s="6">
        <v>12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1"/>
      <c r="AB66" s="5"/>
      <c r="AC66" s="11"/>
      <c r="AD66" s="5"/>
      <c r="AE66" s="2"/>
      <c r="AF66" s="5"/>
      <c r="AG66" s="39">
        <v>224.83</v>
      </c>
      <c r="AH66" s="9"/>
      <c r="AI66" s="11">
        <v>78.69</v>
      </c>
      <c r="AJ66" s="5"/>
      <c r="AK66" s="2">
        <v>83.99</v>
      </c>
      <c r="AM66" s="5">
        <v>1</v>
      </c>
      <c r="AN66" s="5">
        <v>1</v>
      </c>
      <c r="AO66" s="5">
        <v>1.8</v>
      </c>
      <c r="AP66" s="5">
        <v>1</v>
      </c>
      <c r="AQ66" s="5">
        <v>1</v>
      </c>
      <c r="AS66" s="37">
        <f t="shared" si="41"/>
        <v>0</v>
      </c>
      <c r="AT66" s="37">
        <f t="shared" si="42"/>
        <v>0</v>
      </c>
      <c r="AU66" s="37">
        <f t="shared" si="43"/>
        <v>472.14300000000009</v>
      </c>
      <c r="AV66" s="37"/>
      <c r="AW66" s="37"/>
      <c r="AY66" s="37">
        <f t="shared" si="44"/>
        <v>472.14300000000009</v>
      </c>
      <c r="BA66" s="37">
        <v>1.3</v>
      </c>
      <c r="BB66" s="70">
        <v>30</v>
      </c>
      <c r="BC66" s="41">
        <v>52</v>
      </c>
      <c r="BD66" s="6">
        <v>22.2</v>
      </c>
      <c r="BE66" s="6">
        <v>22.058064516129001</v>
      </c>
      <c r="BF66" s="6">
        <v>22</v>
      </c>
      <c r="BG66" s="6">
        <v>22.1</v>
      </c>
      <c r="BH66" s="6">
        <v>22</v>
      </c>
      <c r="BI66" s="71">
        <v>21</v>
      </c>
      <c r="BJ66" s="41">
        <v>21</v>
      </c>
      <c r="BK66" s="6">
        <v>22</v>
      </c>
      <c r="BL66" s="6">
        <v>22</v>
      </c>
      <c r="BM66" s="6">
        <v>22</v>
      </c>
      <c r="BN66" s="6">
        <v>22</v>
      </c>
      <c r="BO66" s="11">
        <v>22</v>
      </c>
      <c r="BP66" s="46"/>
      <c r="BQ66" s="37">
        <v>1</v>
      </c>
      <c r="BS66" s="76">
        <f t="shared" si="45"/>
        <v>613.78590000000008</v>
      </c>
      <c r="BT66" s="77">
        <f t="shared" si="46"/>
        <v>472.14300000000009</v>
      </c>
      <c r="BU66" s="77">
        <f t="shared" si="47"/>
        <v>141.64290000000005</v>
      </c>
      <c r="BV66" s="78">
        <f t="shared" si="48"/>
        <v>0.23076923076923084</v>
      </c>
    </row>
    <row r="67" spans="1:74" ht="18.75">
      <c r="A67" s="6">
        <v>100</v>
      </c>
      <c r="B67" s="10"/>
      <c r="C67" s="10" t="s">
        <v>152</v>
      </c>
      <c r="D67" s="10" t="s">
        <v>153</v>
      </c>
      <c r="E67" s="27"/>
      <c r="F67" s="40">
        <v>485.98199999999997</v>
      </c>
      <c r="G67" s="29" t="s">
        <v>154</v>
      </c>
      <c r="H67" s="29" t="s">
        <v>154</v>
      </c>
      <c r="I67" s="13">
        <f t="shared" si="40"/>
        <v>485.98199999999997</v>
      </c>
      <c r="J67" s="6">
        <v>13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1"/>
      <c r="AB67" s="5"/>
      <c r="AC67" s="11"/>
      <c r="AD67" s="5"/>
      <c r="AE67" s="2"/>
      <c r="AF67" s="5"/>
      <c r="AG67" s="39">
        <v>182.7</v>
      </c>
      <c r="AH67" s="9"/>
      <c r="AI67" s="11">
        <v>55.54</v>
      </c>
      <c r="AJ67" s="5"/>
      <c r="AK67" s="2"/>
      <c r="AM67" s="5">
        <v>1</v>
      </c>
      <c r="AN67" s="5">
        <v>1</v>
      </c>
      <c r="AO67" s="5">
        <v>1.6</v>
      </c>
      <c r="AP67" s="5">
        <v>1</v>
      </c>
      <c r="AQ67" s="5">
        <v>1</v>
      </c>
      <c r="AS67" s="37">
        <f t="shared" si="41"/>
        <v>0</v>
      </c>
      <c r="AT67" s="37">
        <f t="shared" si="42"/>
        <v>0</v>
      </c>
      <c r="AU67" s="37">
        <f t="shared" si="43"/>
        <v>347.13</v>
      </c>
      <c r="AV67" s="37"/>
      <c r="AW67" s="37"/>
      <c r="AY67" s="37">
        <f t="shared" si="44"/>
        <v>347.13</v>
      </c>
      <c r="BA67" s="37">
        <v>1.4</v>
      </c>
      <c r="BB67" s="70">
        <v>31</v>
      </c>
      <c r="BC67" s="41">
        <v>53</v>
      </c>
      <c r="BD67" s="6">
        <v>23.2</v>
      </c>
      <c r="BE67" s="6">
        <v>23.058064516129001</v>
      </c>
      <c r="BF67" s="6">
        <v>23</v>
      </c>
      <c r="BG67" s="6">
        <v>23.1</v>
      </c>
      <c r="BH67" s="6">
        <v>23</v>
      </c>
      <c r="BI67" s="71">
        <v>22</v>
      </c>
      <c r="BJ67" s="41">
        <v>22</v>
      </c>
      <c r="BK67" s="6">
        <v>23</v>
      </c>
      <c r="BL67" s="6">
        <v>23</v>
      </c>
      <c r="BM67" s="6">
        <v>23</v>
      </c>
      <c r="BN67" s="6">
        <v>23</v>
      </c>
      <c r="BO67" s="11">
        <v>23</v>
      </c>
      <c r="BP67" s="46"/>
      <c r="BQ67" s="37">
        <v>1</v>
      </c>
      <c r="BS67" s="76">
        <f t="shared" si="45"/>
        <v>485.98199999999997</v>
      </c>
      <c r="BT67" s="77">
        <f t="shared" si="46"/>
        <v>347.13</v>
      </c>
      <c r="BU67" s="77">
        <f t="shared" si="47"/>
        <v>138.85199999999998</v>
      </c>
      <c r="BV67" s="78">
        <f t="shared" si="48"/>
        <v>0.2857142857142857</v>
      </c>
    </row>
    <row r="68" spans="1:74" ht="18.75">
      <c r="A68" s="6">
        <v>105</v>
      </c>
      <c r="B68" s="10"/>
      <c r="C68" s="10" t="s">
        <v>79</v>
      </c>
      <c r="D68" s="10" t="s">
        <v>86</v>
      </c>
      <c r="E68" s="27"/>
      <c r="F68" s="40">
        <v>491.27423999999996</v>
      </c>
      <c r="G68" s="29" t="s">
        <v>32</v>
      </c>
      <c r="H68" s="29" t="s">
        <v>32</v>
      </c>
      <c r="I68" s="13">
        <f t="shared" si="40"/>
        <v>491.27423999999996</v>
      </c>
      <c r="J68" s="6">
        <v>18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1"/>
      <c r="AB68" s="5"/>
      <c r="AC68" s="11"/>
      <c r="AD68" s="5"/>
      <c r="AE68" s="2"/>
      <c r="AF68" s="5"/>
      <c r="AG68" s="39">
        <v>159.91999999999999</v>
      </c>
      <c r="AH68" s="9"/>
      <c r="AI68" s="11">
        <v>76.08</v>
      </c>
      <c r="AJ68" s="5"/>
      <c r="AK68" s="2"/>
      <c r="AM68" s="5">
        <v>1</v>
      </c>
      <c r="AN68" s="5">
        <v>1</v>
      </c>
      <c r="AO68" s="5">
        <v>1.3</v>
      </c>
      <c r="AP68" s="5">
        <v>1</v>
      </c>
      <c r="AQ68" s="5">
        <v>1</v>
      </c>
      <c r="AS68" s="37">
        <f t="shared" si="41"/>
        <v>0</v>
      </c>
      <c r="AT68" s="37">
        <f t="shared" si="42"/>
        <v>0</v>
      </c>
      <c r="AU68" s="37">
        <f t="shared" si="43"/>
        <v>255.87199999999999</v>
      </c>
      <c r="AV68" s="37"/>
      <c r="AW68" s="37"/>
      <c r="AY68" s="37">
        <f t="shared" si="44"/>
        <v>255.87199999999999</v>
      </c>
      <c r="BA68" s="37">
        <v>1.7</v>
      </c>
      <c r="BB68" s="70">
        <v>36</v>
      </c>
      <c r="BC68" s="41">
        <v>58</v>
      </c>
      <c r="BD68" s="6">
        <v>28.2</v>
      </c>
      <c r="BE68" s="6">
        <v>28.058064516129001</v>
      </c>
      <c r="BF68" s="6">
        <v>28</v>
      </c>
      <c r="BG68" s="6">
        <v>28.1</v>
      </c>
      <c r="BH68" s="6">
        <v>28</v>
      </c>
      <c r="BI68" s="71">
        <v>27</v>
      </c>
      <c r="BJ68" s="41">
        <v>27</v>
      </c>
      <c r="BK68" s="6">
        <v>28</v>
      </c>
      <c r="BL68" s="6">
        <v>28</v>
      </c>
      <c r="BM68" s="6">
        <v>28</v>
      </c>
      <c r="BN68" s="6">
        <v>28</v>
      </c>
      <c r="BO68" s="11">
        <v>28</v>
      </c>
      <c r="BP68" s="46"/>
      <c r="BQ68" s="37">
        <f>1+0.22</f>
        <v>1.22</v>
      </c>
      <c r="BS68" s="76">
        <f t="shared" si="45"/>
        <v>491.27423999999996</v>
      </c>
      <c r="BT68" s="77">
        <f t="shared" si="46"/>
        <v>255.87199999999999</v>
      </c>
      <c r="BU68" s="77">
        <f t="shared" si="47"/>
        <v>235.40223999999995</v>
      </c>
      <c r="BV68" s="78">
        <f t="shared" si="48"/>
        <v>0.47916666666666657</v>
      </c>
    </row>
    <row r="69" spans="1:74" ht="18.75">
      <c r="A69" s="6">
        <v>106</v>
      </c>
      <c r="B69" s="10"/>
      <c r="C69" s="10" t="s">
        <v>125</v>
      </c>
      <c r="D69" s="10" t="s">
        <v>126</v>
      </c>
      <c r="E69" s="27"/>
      <c r="F69" s="40">
        <v>241.68</v>
      </c>
      <c r="G69" s="29" t="s">
        <v>26</v>
      </c>
      <c r="H69" s="29" t="s">
        <v>26</v>
      </c>
      <c r="I69" s="13">
        <f t="shared" si="40"/>
        <v>241.68</v>
      </c>
      <c r="J69" s="6">
        <v>19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1"/>
      <c r="AB69" s="5"/>
      <c r="AC69" s="11"/>
      <c r="AD69" s="5"/>
      <c r="AE69" s="2"/>
      <c r="AF69" s="5"/>
      <c r="AG69" s="39">
        <v>151.05000000000001</v>
      </c>
      <c r="AH69" s="9"/>
      <c r="AI69" s="11"/>
      <c r="AJ69" s="5"/>
      <c r="AK69" s="2"/>
      <c r="AM69" s="5">
        <v>1</v>
      </c>
      <c r="AN69" s="5">
        <v>1</v>
      </c>
      <c r="AO69" s="5">
        <v>1.3</v>
      </c>
      <c r="AP69" s="5">
        <v>1</v>
      </c>
      <c r="AQ69" s="5">
        <v>1</v>
      </c>
      <c r="AS69" s="37">
        <f t="shared" si="41"/>
        <v>0</v>
      </c>
      <c r="AT69" s="37">
        <f t="shared" si="42"/>
        <v>0</v>
      </c>
      <c r="AU69" s="37">
        <f t="shared" si="43"/>
        <v>241.68</v>
      </c>
      <c r="AV69" s="37"/>
      <c r="AW69" s="37"/>
      <c r="AY69" s="37">
        <f t="shared" si="44"/>
        <v>241.68</v>
      </c>
      <c r="BA69" s="37">
        <v>1</v>
      </c>
      <c r="BB69" s="70">
        <v>37</v>
      </c>
      <c r="BC69" s="41">
        <v>59</v>
      </c>
      <c r="BD69" s="6">
        <v>29.2</v>
      </c>
      <c r="BE69" s="6">
        <v>29.058064516129001</v>
      </c>
      <c r="BF69" s="6">
        <v>29</v>
      </c>
      <c r="BG69" s="6">
        <v>29.1</v>
      </c>
      <c r="BH69" s="6">
        <v>29</v>
      </c>
      <c r="BI69" s="71">
        <v>28</v>
      </c>
      <c r="BJ69" s="41">
        <v>28</v>
      </c>
      <c r="BK69" s="6">
        <v>29</v>
      </c>
      <c r="BL69" s="6">
        <v>29</v>
      </c>
      <c r="BM69" s="6">
        <v>29</v>
      </c>
      <c r="BN69" s="6">
        <v>29</v>
      </c>
      <c r="BO69" s="11">
        <v>29</v>
      </c>
      <c r="BP69" s="46"/>
      <c r="BQ69" s="37">
        <v>1</v>
      </c>
      <c r="BS69" s="76">
        <f t="shared" si="45"/>
        <v>241.68</v>
      </c>
      <c r="BT69" s="77">
        <f t="shared" si="46"/>
        <v>241.68</v>
      </c>
      <c r="BU69" s="77">
        <f t="shared" si="47"/>
        <v>0</v>
      </c>
      <c r="BV69" s="78">
        <f t="shared" si="48"/>
        <v>0</v>
      </c>
    </row>
    <row r="70" spans="1:74" ht="18.75">
      <c r="A70" s="6">
        <v>107</v>
      </c>
      <c r="B70" s="10"/>
      <c r="C70" s="10" t="s">
        <v>139</v>
      </c>
      <c r="D70" s="10" t="s">
        <v>95</v>
      </c>
      <c r="E70" s="27"/>
      <c r="F70" s="40">
        <v>296.66559999999998</v>
      </c>
      <c r="G70" s="29" t="s">
        <v>108</v>
      </c>
      <c r="H70" s="29" t="s">
        <v>108</v>
      </c>
      <c r="I70" s="13">
        <f t="shared" si="40"/>
        <v>296.66559999999998</v>
      </c>
      <c r="J70" s="6">
        <v>20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1"/>
      <c r="AB70" s="5"/>
      <c r="AC70" s="11"/>
      <c r="AD70" s="5"/>
      <c r="AE70" s="2"/>
      <c r="AF70" s="5"/>
      <c r="AG70" s="39">
        <v>132.44</v>
      </c>
      <c r="AH70" s="9"/>
      <c r="AI70" s="11">
        <v>62.95</v>
      </c>
      <c r="AJ70" s="5"/>
      <c r="AK70" s="2">
        <v>75.599999999999994</v>
      </c>
      <c r="AM70" s="5">
        <v>1</v>
      </c>
      <c r="AN70" s="5">
        <v>1</v>
      </c>
      <c r="AO70" s="5">
        <v>1.3</v>
      </c>
      <c r="AP70" s="5">
        <v>1</v>
      </c>
      <c r="AQ70" s="5">
        <v>1</v>
      </c>
      <c r="AS70" s="37">
        <f t="shared" si="41"/>
        <v>0</v>
      </c>
      <c r="AT70" s="37">
        <f t="shared" si="42"/>
        <v>0</v>
      </c>
      <c r="AU70" s="37">
        <f t="shared" si="43"/>
        <v>211.904</v>
      </c>
      <c r="AV70" s="37"/>
      <c r="AW70" s="37"/>
      <c r="AY70" s="37">
        <f t="shared" si="44"/>
        <v>211.904</v>
      </c>
      <c r="BA70" s="37">
        <v>1.4</v>
      </c>
      <c r="BB70" s="70">
        <v>38</v>
      </c>
      <c r="BC70" s="41">
        <v>60</v>
      </c>
      <c r="BD70" s="6">
        <v>30.2</v>
      </c>
      <c r="BE70" s="6">
        <v>30.058064516129001</v>
      </c>
      <c r="BF70" s="6">
        <v>30</v>
      </c>
      <c r="BG70" s="6">
        <v>30.1</v>
      </c>
      <c r="BH70" s="6">
        <v>30</v>
      </c>
      <c r="BI70" s="71">
        <v>29</v>
      </c>
      <c r="BJ70" s="41">
        <v>29</v>
      </c>
      <c r="BK70" s="6">
        <v>30</v>
      </c>
      <c r="BL70" s="6">
        <v>30</v>
      </c>
      <c r="BM70" s="6">
        <v>30</v>
      </c>
      <c r="BN70" s="6">
        <v>30</v>
      </c>
      <c r="BO70" s="11">
        <v>30</v>
      </c>
      <c r="BP70" s="46"/>
      <c r="BQ70" s="37">
        <v>1</v>
      </c>
      <c r="BS70" s="76">
        <f t="shared" si="45"/>
        <v>296.66559999999998</v>
      </c>
      <c r="BT70" s="77">
        <f t="shared" si="46"/>
        <v>211.904</v>
      </c>
      <c r="BU70" s="77">
        <f t="shared" si="47"/>
        <v>84.761599999999973</v>
      </c>
      <c r="BV70" s="78">
        <f t="shared" si="48"/>
        <v>0.28571428571428564</v>
      </c>
    </row>
    <row r="71" spans="1:74" ht="18.75">
      <c r="A71" s="6">
        <v>108</v>
      </c>
      <c r="B71" s="10"/>
      <c r="C71" s="10" t="s">
        <v>143</v>
      </c>
      <c r="D71" s="10" t="s">
        <v>119</v>
      </c>
      <c r="E71" s="27"/>
      <c r="F71" s="40">
        <v>1004.3231999999998</v>
      </c>
      <c r="G71" s="29" t="s">
        <v>26</v>
      </c>
      <c r="H71" s="29" t="s">
        <v>26</v>
      </c>
      <c r="I71" s="13">
        <f t="shared" si="40"/>
        <v>1422.7911999999997</v>
      </c>
      <c r="J71" s="6">
        <v>21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11"/>
      <c r="AB71" s="5"/>
      <c r="AC71" s="11"/>
      <c r="AD71" s="5"/>
      <c r="AE71" s="144">
        <v>309.83999999999997</v>
      </c>
      <c r="AF71" s="5"/>
      <c r="AG71" s="39">
        <v>116.42</v>
      </c>
      <c r="AH71" s="9"/>
      <c r="AI71" s="11"/>
      <c r="AJ71" s="5"/>
      <c r="AK71" s="2"/>
      <c r="AM71" s="5">
        <v>1</v>
      </c>
      <c r="AN71" s="5">
        <v>2</v>
      </c>
      <c r="AO71" s="5">
        <v>1.3</v>
      </c>
      <c r="AP71" s="5">
        <v>1</v>
      </c>
      <c r="AQ71" s="5">
        <v>1</v>
      </c>
      <c r="AS71" s="37">
        <f t="shared" si="41"/>
        <v>0</v>
      </c>
      <c r="AT71" s="37">
        <f t="shared" si="42"/>
        <v>650.66399999999999</v>
      </c>
      <c r="AU71" s="37">
        <f t="shared" si="43"/>
        <v>186.27199999999999</v>
      </c>
      <c r="AV71" s="37"/>
      <c r="AW71" s="37"/>
      <c r="AY71" s="37">
        <f t="shared" si="44"/>
        <v>836.93599999999992</v>
      </c>
      <c r="BA71" s="37">
        <v>1.7</v>
      </c>
      <c r="BB71" s="70">
        <v>39</v>
      </c>
      <c r="BC71" s="41">
        <v>61</v>
      </c>
      <c r="BD71" s="6">
        <v>31.2</v>
      </c>
      <c r="BE71" s="6">
        <v>31.058064516129001</v>
      </c>
      <c r="BF71" s="6">
        <v>31</v>
      </c>
      <c r="BG71" s="6">
        <v>31.1</v>
      </c>
      <c r="BH71" s="6">
        <v>31</v>
      </c>
      <c r="BI71" s="71">
        <v>30</v>
      </c>
      <c r="BJ71" s="41">
        <v>30</v>
      </c>
      <c r="BK71" s="6">
        <v>31</v>
      </c>
      <c r="BL71" s="6">
        <v>31</v>
      </c>
      <c r="BM71" s="6">
        <v>31</v>
      </c>
      <c r="BN71" s="6">
        <v>31</v>
      </c>
      <c r="BO71" s="11">
        <v>31</v>
      </c>
      <c r="BP71" s="46"/>
      <c r="BQ71" s="37">
        <v>1</v>
      </c>
      <c r="BS71" s="76">
        <f t="shared" si="45"/>
        <v>1422.7911999999997</v>
      </c>
      <c r="BT71" s="77">
        <f t="shared" si="46"/>
        <v>836.93599999999992</v>
      </c>
      <c r="BU71" s="77">
        <f t="shared" si="47"/>
        <v>585.85519999999985</v>
      </c>
      <c r="BV71" s="78">
        <f t="shared" si="48"/>
        <v>0.41176470588235292</v>
      </c>
    </row>
    <row r="72" spans="1:74" ht="18.75">
      <c r="A72" s="6">
        <v>109</v>
      </c>
      <c r="B72" s="10"/>
      <c r="C72" s="10" t="s">
        <v>185</v>
      </c>
      <c r="D72" s="10" t="s">
        <v>186</v>
      </c>
      <c r="E72" s="27"/>
      <c r="F72" s="40">
        <v>154.28270000000001</v>
      </c>
      <c r="G72" s="29" t="s">
        <v>252</v>
      </c>
      <c r="H72" s="29" t="s">
        <v>252</v>
      </c>
      <c r="I72" s="13">
        <f t="shared" si="40"/>
        <v>154.28270000000001</v>
      </c>
      <c r="J72" s="6">
        <v>22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1"/>
      <c r="AB72" s="5"/>
      <c r="AC72" s="11"/>
      <c r="AD72" s="5"/>
      <c r="AE72" s="2"/>
      <c r="AF72" s="5"/>
      <c r="AG72" s="39">
        <v>107.89</v>
      </c>
      <c r="AH72" s="9"/>
      <c r="AI72" s="11">
        <v>75.34</v>
      </c>
      <c r="AJ72" s="5"/>
      <c r="AK72" s="2">
        <v>85.2</v>
      </c>
      <c r="AM72" s="5">
        <v>1</v>
      </c>
      <c r="AN72" s="5">
        <v>1</v>
      </c>
      <c r="AO72" s="5">
        <v>1</v>
      </c>
      <c r="AP72" s="5">
        <v>1</v>
      </c>
      <c r="AQ72" s="5">
        <v>1</v>
      </c>
      <c r="AS72" s="37">
        <f t="shared" si="41"/>
        <v>0</v>
      </c>
      <c r="AT72" s="37">
        <f t="shared" si="42"/>
        <v>0</v>
      </c>
      <c r="AU72" s="37">
        <f t="shared" si="43"/>
        <v>140.25700000000001</v>
      </c>
      <c r="AV72" s="37"/>
      <c r="AW72" s="37"/>
      <c r="AY72" s="37">
        <f t="shared" si="44"/>
        <v>140.25700000000001</v>
      </c>
      <c r="BA72" s="37">
        <v>1.1000000000000001</v>
      </c>
      <c r="BB72" s="70">
        <v>40</v>
      </c>
      <c r="BC72" s="41">
        <v>62</v>
      </c>
      <c r="BD72" s="6">
        <v>32.200000000000003</v>
      </c>
      <c r="BE72" s="6">
        <v>32.058064516129001</v>
      </c>
      <c r="BF72" s="6">
        <v>32</v>
      </c>
      <c r="BG72" s="6">
        <v>32.1</v>
      </c>
      <c r="BH72" s="6">
        <v>32</v>
      </c>
      <c r="BI72" s="71">
        <v>31</v>
      </c>
      <c r="BJ72" s="41">
        <v>31</v>
      </c>
      <c r="BK72" s="6">
        <v>32</v>
      </c>
      <c r="BL72" s="6">
        <v>32</v>
      </c>
      <c r="BM72" s="6">
        <v>32</v>
      </c>
      <c r="BN72" s="6">
        <v>32</v>
      </c>
      <c r="BO72" s="11">
        <v>32</v>
      </c>
      <c r="BP72" s="46"/>
      <c r="BQ72" s="37">
        <v>1</v>
      </c>
      <c r="BS72" s="76">
        <f t="shared" si="45"/>
        <v>154.28270000000001</v>
      </c>
      <c r="BT72" s="77">
        <f t="shared" si="46"/>
        <v>140.25700000000001</v>
      </c>
      <c r="BU72" s="77">
        <f t="shared" si="47"/>
        <v>14.025700000000013</v>
      </c>
      <c r="BV72" s="78">
        <f t="shared" si="48"/>
        <v>9.0909090909090995E-2</v>
      </c>
    </row>
    <row r="73" spans="1:74" ht="18.75">
      <c r="A73" s="6">
        <v>110</v>
      </c>
      <c r="B73" s="10"/>
      <c r="C73" s="10" t="s">
        <v>250</v>
      </c>
      <c r="D73" s="10" t="s">
        <v>183</v>
      </c>
      <c r="E73" s="27"/>
      <c r="F73" s="40">
        <v>132.119</v>
      </c>
      <c r="G73" s="29" t="s">
        <v>249</v>
      </c>
      <c r="H73" s="29" t="s">
        <v>249</v>
      </c>
      <c r="I73" s="13">
        <f t="shared" si="40"/>
        <v>132.119</v>
      </c>
      <c r="J73" s="6">
        <v>23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1"/>
      <c r="AB73" s="5"/>
      <c r="AC73" s="11"/>
      <c r="AD73" s="5"/>
      <c r="AE73" s="2"/>
      <c r="AF73" s="5"/>
      <c r="AG73" s="39">
        <v>101.63</v>
      </c>
      <c r="AH73" s="9"/>
      <c r="AI73" s="11"/>
      <c r="AJ73" s="5"/>
      <c r="AK73" s="2"/>
      <c r="AM73" s="5">
        <v>1</v>
      </c>
      <c r="AN73" s="5">
        <v>1</v>
      </c>
      <c r="AO73" s="5">
        <v>1</v>
      </c>
      <c r="AP73" s="5">
        <v>1</v>
      </c>
      <c r="AQ73" s="5">
        <v>1</v>
      </c>
      <c r="AS73" s="37">
        <f t="shared" si="41"/>
        <v>0</v>
      </c>
      <c r="AT73" s="37">
        <f t="shared" si="42"/>
        <v>0</v>
      </c>
      <c r="AU73" s="37">
        <f t="shared" si="43"/>
        <v>132.119</v>
      </c>
      <c r="AV73" s="37"/>
      <c r="AW73" s="37"/>
      <c r="AY73" s="37">
        <f t="shared" si="44"/>
        <v>132.119</v>
      </c>
      <c r="BA73" s="37">
        <v>1</v>
      </c>
      <c r="BB73" s="70">
        <v>41</v>
      </c>
      <c r="BC73" s="41">
        <v>63</v>
      </c>
      <c r="BD73" s="6">
        <v>33.200000000000003</v>
      </c>
      <c r="BE73" s="6">
        <v>33.058064516129001</v>
      </c>
      <c r="BF73" s="6">
        <v>33</v>
      </c>
      <c r="BG73" s="6">
        <v>33.1</v>
      </c>
      <c r="BH73" s="6">
        <v>33</v>
      </c>
      <c r="BI73" s="71">
        <v>32</v>
      </c>
      <c r="BJ73" s="41">
        <v>32</v>
      </c>
      <c r="BK73" s="6">
        <v>33</v>
      </c>
      <c r="BL73" s="6">
        <v>33</v>
      </c>
      <c r="BM73" s="6">
        <v>33</v>
      </c>
      <c r="BN73" s="6">
        <v>33</v>
      </c>
      <c r="BO73" s="11">
        <v>33</v>
      </c>
      <c r="BP73" s="46"/>
      <c r="BQ73" s="37">
        <v>1</v>
      </c>
      <c r="BS73" s="76">
        <f t="shared" si="45"/>
        <v>132.119</v>
      </c>
      <c r="BT73" s="77">
        <f t="shared" si="46"/>
        <v>132.119</v>
      </c>
      <c r="BU73" s="77">
        <f t="shared" si="47"/>
        <v>0</v>
      </c>
      <c r="BV73" s="78">
        <f t="shared" si="48"/>
        <v>0</v>
      </c>
    </row>
    <row r="74" spans="1:74" ht="18.75">
      <c r="A74" s="6">
        <v>111</v>
      </c>
      <c r="B74" s="10"/>
      <c r="C74" s="10" t="s">
        <v>192</v>
      </c>
      <c r="D74" s="10" t="s">
        <v>183</v>
      </c>
      <c r="E74" s="27"/>
      <c r="F74" s="40">
        <v>121.654</v>
      </c>
      <c r="G74" s="29" t="s">
        <v>149</v>
      </c>
      <c r="H74" s="29" t="s">
        <v>149</v>
      </c>
      <c r="I74" s="13">
        <f t="shared" si="40"/>
        <v>121.654</v>
      </c>
      <c r="J74" s="6">
        <v>24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1"/>
      <c r="AB74" s="5"/>
      <c r="AC74" s="11"/>
      <c r="AD74" s="5"/>
      <c r="AE74" s="2"/>
      <c r="AF74" s="5"/>
      <c r="AG74" s="39">
        <v>93.58</v>
      </c>
      <c r="AH74" s="9"/>
      <c r="AI74" s="11"/>
      <c r="AJ74" s="5"/>
      <c r="AK74" s="2"/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S74" s="37">
        <f t="shared" si="41"/>
        <v>0</v>
      </c>
      <c r="AT74" s="37">
        <f t="shared" si="42"/>
        <v>0</v>
      </c>
      <c r="AU74" s="37">
        <f t="shared" si="43"/>
        <v>121.654</v>
      </c>
      <c r="AV74" s="37"/>
      <c r="AW74" s="37"/>
      <c r="AY74" s="37">
        <f t="shared" si="44"/>
        <v>121.654</v>
      </c>
      <c r="BA74" s="37">
        <v>1</v>
      </c>
      <c r="BB74" s="70">
        <v>42</v>
      </c>
      <c r="BC74" s="41">
        <v>64</v>
      </c>
      <c r="BD74" s="6">
        <v>34.200000000000003</v>
      </c>
      <c r="BE74" s="6">
        <v>34.058064516129001</v>
      </c>
      <c r="BF74" s="6">
        <v>34</v>
      </c>
      <c r="BG74" s="6">
        <v>34.1</v>
      </c>
      <c r="BH74" s="6">
        <v>34</v>
      </c>
      <c r="BI74" s="71">
        <v>33</v>
      </c>
      <c r="BJ74" s="41">
        <v>33</v>
      </c>
      <c r="BK74" s="6">
        <v>34</v>
      </c>
      <c r="BL74" s="6">
        <v>34</v>
      </c>
      <c r="BM74" s="6">
        <v>34</v>
      </c>
      <c r="BN74" s="6">
        <v>34</v>
      </c>
      <c r="BO74" s="11">
        <v>34</v>
      </c>
      <c r="BP74" s="46"/>
      <c r="BQ74" s="37">
        <v>1</v>
      </c>
      <c r="BS74" s="76">
        <f t="shared" si="45"/>
        <v>121.654</v>
      </c>
      <c r="BT74" s="77">
        <f t="shared" si="46"/>
        <v>121.654</v>
      </c>
      <c r="BU74" s="77">
        <f t="shared" si="47"/>
        <v>0</v>
      </c>
      <c r="BV74" s="78">
        <f t="shared" si="48"/>
        <v>0</v>
      </c>
    </row>
    <row r="75" spans="1:74" ht="18.75">
      <c r="A75" s="6">
        <v>112</v>
      </c>
      <c r="B75" s="10"/>
      <c r="C75" s="10" t="s">
        <v>141</v>
      </c>
      <c r="D75" s="10" t="s">
        <v>142</v>
      </c>
      <c r="E75" s="27"/>
      <c r="F75" s="40">
        <v>307.16200000000003</v>
      </c>
      <c r="G75" s="29" t="s">
        <v>149</v>
      </c>
      <c r="H75" s="29" t="s">
        <v>149</v>
      </c>
      <c r="I75" s="13">
        <f t="shared" si="40"/>
        <v>307.16200000000003</v>
      </c>
      <c r="J75" s="6">
        <v>25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1"/>
      <c r="AB75" s="5"/>
      <c r="AC75" s="11"/>
      <c r="AD75" s="5"/>
      <c r="AE75" s="144">
        <v>138.69</v>
      </c>
      <c r="AF75" s="5"/>
      <c r="AG75" s="39">
        <v>86.92</v>
      </c>
      <c r="AH75" s="9"/>
      <c r="AI75" s="11"/>
      <c r="AJ75" s="5"/>
      <c r="AK75" s="2"/>
      <c r="AM75" s="5">
        <v>1</v>
      </c>
      <c r="AN75" s="5">
        <v>1.3</v>
      </c>
      <c r="AO75" s="5">
        <v>1</v>
      </c>
      <c r="AP75" s="5">
        <v>1</v>
      </c>
      <c r="AQ75" s="5">
        <v>1</v>
      </c>
      <c r="AS75" s="37">
        <f t="shared" si="41"/>
        <v>0</v>
      </c>
      <c r="AT75" s="37">
        <f t="shared" si="42"/>
        <v>194.166</v>
      </c>
      <c r="AU75" s="37">
        <f t="shared" si="43"/>
        <v>112.99600000000001</v>
      </c>
      <c r="AV75" s="37"/>
      <c r="AW75" s="37"/>
      <c r="AY75" s="37">
        <f t="shared" si="44"/>
        <v>307.16200000000003</v>
      </c>
      <c r="BA75" s="37">
        <v>1</v>
      </c>
      <c r="BB75" s="70">
        <v>43</v>
      </c>
      <c r="BC75" s="41">
        <v>65</v>
      </c>
      <c r="BD75" s="6">
        <v>35.200000000000003</v>
      </c>
      <c r="BE75" s="6">
        <v>35.058064516129001</v>
      </c>
      <c r="BF75" s="6">
        <v>35</v>
      </c>
      <c r="BG75" s="6">
        <v>35.1</v>
      </c>
      <c r="BH75" s="6">
        <v>35</v>
      </c>
      <c r="BI75" s="71">
        <v>34</v>
      </c>
      <c r="BJ75" s="41">
        <v>34</v>
      </c>
      <c r="BK75" s="6">
        <v>35</v>
      </c>
      <c r="BL75" s="6">
        <v>35</v>
      </c>
      <c r="BM75" s="6">
        <v>35</v>
      </c>
      <c r="BN75" s="6">
        <v>35</v>
      </c>
      <c r="BO75" s="11">
        <v>35</v>
      </c>
      <c r="BP75" s="46"/>
      <c r="BQ75" s="37">
        <v>1</v>
      </c>
      <c r="BS75" s="76">
        <f t="shared" si="45"/>
        <v>307.16200000000003</v>
      </c>
      <c r="BT75" s="77">
        <f t="shared" si="46"/>
        <v>307.16200000000003</v>
      </c>
      <c r="BU75" s="77">
        <f t="shared" si="47"/>
        <v>0</v>
      </c>
      <c r="BV75" s="78">
        <f t="shared" si="48"/>
        <v>0</v>
      </c>
    </row>
    <row r="76" spans="1:74" ht="18.75">
      <c r="A76" s="6">
        <v>113</v>
      </c>
      <c r="B76" s="10"/>
      <c r="C76" s="10" t="s">
        <v>251</v>
      </c>
      <c r="D76" s="10" t="s">
        <v>145</v>
      </c>
      <c r="E76" s="27"/>
      <c r="F76" s="40">
        <v>291.76199999999994</v>
      </c>
      <c r="G76" s="29" t="s">
        <v>25</v>
      </c>
      <c r="H76" s="29" t="s">
        <v>25</v>
      </c>
      <c r="I76" s="13">
        <f t="shared" si="40"/>
        <v>291.76199999999994</v>
      </c>
      <c r="J76" s="6">
        <v>26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1"/>
      <c r="AB76" s="5"/>
      <c r="AC76" s="11"/>
      <c r="AD76" s="5"/>
      <c r="AE76" s="144">
        <v>134.32</v>
      </c>
      <c r="AF76" s="5"/>
      <c r="AG76" s="39">
        <v>79.78</v>
      </c>
      <c r="AH76" s="9"/>
      <c r="AI76" s="11"/>
      <c r="AJ76" s="5"/>
      <c r="AK76" s="2"/>
      <c r="AM76" s="5">
        <v>1</v>
      </c>
      <c r="AN76" s="5">
        <v>1.3</v>
      </c>
      <c r="AO76" s="5">
        <v>1</v>
      </c>
      <c r="AP76" s="5">
        <v>1</v>
      </c>
      <c r="AQ76" s="5">
        <v>1</v>
      </c>
      <c r="AS76" s="37">
        <f t="shared" si="41"/>
        <v>0</v>
      </c>
      <c r="AT76" s="37">
        <f t="shared" si="42"/>
        <v>188.04799999999997</v>
      </c>
      <c r="AU76" s="37">
        <f t="shared" si="43"/>
        <v>103.714</v>
      </c>
      <c r="AV76" s="37"/>
      <c r="AW76" s="37"/>
      <c r="AY76" s="37">
        <f t="shared" si="44"/>
        <v>291.76199999999994</v>
      </c>
      <c r="BA76" s="37">
        <v>1</v>
      </c>
      <c r="BB76" s="70">
        <v>44</v>
      </c>
      <c r="BC76" s="41">
        <v>66</v>
      </c>
      <c r="BD76" s="6">
        <v>36.200000000000003</v>
      </c>
      <c r="BE76" s="6">
        <v>36.058064516129001</v>
      </c>
      <c r="BF76" s="6">
        <v>36</v>
      </c>
      <c r="BG76" s="6">
        <v>36.1</v>
      </c>
      <c r="BH76" s="6">
        <v>36</v>
      </c>
      <c r="BI76" s="71">
        <v>35</v>
      </c>
      <c r="BJ76" s="41">
        <v>35</v>
      </c>
      <c r="BK76" s="6">
        <v>36</v>
      </c>
      <c r="BL76" s="6">
        <v>36</v>
      </c>
      <c r="BM76" s="6">
        <v>36</v>
      </c>
      <c r="BN76" s="6">
        <v>36</v>
      </c>
      <c r="BO76" s="11">
        <v>36</v>
      </c>
      <c r="BP76" s="46"/>
      <c r="BQ76" s="37">
        <v>1</v>
      </c>
      <c r="BS76" s="76">
        <f t="shared" si="45"/>
        <v>291.76199999999994</v>
      </c>
      <c r="BT76" s="77">
        <f t="shared" si="46"/>
        <v>291.76199999999994</v>
      </c>
      <c r="BU76" s="77">
        <f t="shared" si="47"/>
        <v>0</v>
      </c>
      <c r="BV76" s="78">
        <f t="shared" si="48"/>
        <v>0</v>
      </c>
    </row>
    <row r="77" spans="1:74" ht="18.75">
      <c r="A77" s="6">
        <v>114</v>
      </c>
      <c r="B77" s="10"/>
      <c r="C77" s="10" t="s">
        <v>182</v>
      </c>
      <c r="D77" s="10" t="s">
        <v>119</v>
      </c>
      <c r="E77" s="27"/>
      <c r="F77" s="40">
        <v>98.240999999999985</v>
      </c>
      <c r="G77" s="29" t="s">
        <v>187</v>
      </c>
      <c r="H77" s="29" t="s">
        <v>187</v>
      </c>
      <c r="I77" s="1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1"/>
      <c r="AB77" s="5"/>
      <c r="AC77" s="11"/>
      <c r="AD77" s="5"/>
      <c r="AE77" s="144"/>
      <c r="AF77" s="5"/>
      <c r="AG77" s="39">
        <v>75.569999999999993</v>
      </c>
      <c r="AH77" s="9"/>
      <c r="AI77" s="11">
        <v>64.66</v>
      </c>
      <c r="AJ77" s="5"/>
      <c r="AK77" s="2"/>
      <c r="AM77" s="5">
        <v>1</v>
      </c>
      <c r="AN77" s="5">
        <v>1</v>
      </c>
      <c r="AO77" s="5">
        <v>1</v>
      </c>
      <c r="AP77" s="5">
        <v>1</v>
      </c>
      <c r="AQ77" s="5">
        <v>1</v>
      </c>
      <c r="AS77" s="37">
        <f t="shared" si="41"/>
        <v>0</v>
      </c>
      <c r="AT77" s="37">
        <f t="shared" si="42"/>
        <v>0</v>
      </c>
      <c r="AU77" s="37">
        <f t="shared" si="43"/>
        <v>98.240999999999985</v>
      </c>
      <c r="AV77" s="37"/>
      <c r="AW77" s="37"/>
      <c r="AY77" s="37">
        <f t="shared" si="44"/>
        <v>98.240999999999985</v>
      </c>
      <c r="BA77" s="37">
        <v>1</v>
      </c>
      <c r="BB77" s="70">
        <v>45</v>
      </c>
      <c r="BC77" s="41">
        <v>67</v>
      </c>
      <c r="BD77" s="6">
        <v>37.200000000000003</v>
      </c>
      <c r="BE77" s="6">
        <v>37.058064516129001</v>
      </c>
      <c r="BF77" s="6">
        <v>37</v>
      </c>
      <c r="BG77" s="6">
        <v>37.1</v>
      </c>
      <c r="BH77" s="6">
        <v>37</v>
      </c>
      <c r="BI77" s="71">
        <v>36</v>
      </c>
      <c r="BJ77" s="41">
        <v>36</v>
      </c>
      <c r="BK77" s="6">
        <v>37</v>
      </c>
      <c r="BL77" s="6">
        <v>37</v>
      </c>
      <c r="BM77" s="6">
        <v>37</v>
      </c>
      <c r="BN77" s="6">
        <v>37</v>
      </c>
      <c r="BO77" s="11">
        <v>37</v>
      </c>
      <c r="BP77" s="46"/>
      <c r="BQ77" s="37">
        <v>1</v>
      </c>
      <c r="BS77" s="76">
        <f t="shared" si="45"/>
        <v>98.240999999999985</v>
      </c>
      <c r="BT77" s="77">
        <f t="shared" si="46"/>
        <v>98.240999999999985</v>
      </c>
      <c r="BU77" s="77">
        <f t="shared" si="47"/>
        <v>0</v>
      </c>
      <c r="BV77" s="78">
        <f t="shared" si="48"/>
        <v>0</v>
      </c>
    </row>
    <row r="78" spans="1:74" ht="18.75">
      <c r="A78" s="6">
        <v>115</v>
      </c>
      <c r="B78" s="10"/>
      <c r="C78" s="10" t="s">
        <v>112</v>
      </c>
      <c r="D78" s="10" t="s">
        <v>110</v>
      </c>
      <c r="E78" s="27"/>
      <c r="F78" s="40">
        <v>122.6433</v>
      </c>
      <c r="G78" s="29" t="s">
        <v>27</v>
      </c>
      <c r="H78" s="29" t="s">
        <v>253</v>
      </c>
      <c r="I78" s="1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11"/>
      <c r="AB78" s="5"/>
      <c r="AC78" s="11"/>
      <c r="AD78" s="5"/>
      <c r="AE78" s="144"/>
      <c r="AF78" s="5"/>
      <c r="AG78" s="39">
        <v>72.569999999999993</v>
      </c>
      <c r="AH78" s="9"/>
      <c r="AI78" s="11"/>
      <c r="AJ78" s="5"/>
      <c r="AK78" s="2"/>
      <c r="AM78" s="5">
        <v>1</v>
      </c>
      <c r="AN78" s="5">
        <v>1</v>
      </c>
      <c r="AO78" s="5">
        <v>1</v>
      </c>
      <c r="AP78" s="5">
        <v>1</v>
      </c>
      <c r="AQ78" s="5">
        <v>1</v>
      </c>
      <c r="AS78" s="37">
        <f t="shared" si="41"/>
        <v>0</v>
      </c>
      <c r="AT78" s="37">
        <f t="shared" si="42"/>
        <v>0</v>
      </c>
      <c r="AU78" s="37">
        <f t="shared" si="43"/>
        <v>94.340999999999994</v>
      </c>
      <c r="AV78" s="37"/>
      <c r="AW78" s="37"/>
      <c r="AY78" s="37">
        <f t="shared" si="44"/>
        <v>94.340999999999994</v>
      </c>
      <c r="BA78" s="37">
        <v>1.3</v>
      </c>
      <c r="BB78" s="70">
        <v>46</v>
      </c>
      <c r="BC78" s="41">
        <v>68</v>
      </c>
      <c r="BD78" s="6">
        <v>38.200000000000003</v>
      </c>
      <c r="BE78" s="6">
        <v>38.058064516129001</v>
      </c>
      <c r="BF78" s="6">
        <v>38</v>
      </c>
      <c r="BG78" s="6">
        <v>38.1</v>
      </c>
      <c r="BH78" s="6">
        <v>38</v>
      </c>
      <c r="BI78" s="71">
        <v>37</v>
      </c>
      <c r="BJ78" s="41">
        <v>37</v>
      </c>
      <c r="BK78" s="6">
        <v>38</v>
      </c>
      <c r="BL78" s="6">
        <v>38</v>
      </c>
      <c r="BM78" s="6">
        <v>38</v>
      </c>
      <c r="BN78" s="6">
        <v>38</v>
      </c>
      <c r="BO78" s="11">
        <v>38</v>
      </c>
      <c r="BP78" s="46"/>
      <c r="BQ78" s="37">
        <v>1</v>
      </c>
      <c r="BS78" s="76">
        <f t="shared" si="45"/>
        <v>122.6433</v>
      </c>
      <c r="BT78" s="77">
        <f t="shared" si="46"/>
        <v>94.340999999999994</v>
      </c>
      <c r="BU78" s="77">
        <f t="shared" si="47"/>
        <v>28.302300000000002</v>
      </c>
      <c r="BV78" s="78">
        <f t="shared" si="48"/>
        <v>0.23076923076923081</v>
      </c>
    </row>
    <row r="79" spans="1:74" ht="18.75">
      <c r="A79" s="6">
        <v>116</v>
      </c>
      <c r="B79" s="10"/>
      <c r="C79" s="10" t="s">
        <v>144</v>
      </c>
      <c r="D79" s="10" t="s">
        <v>145</v>
      </c>
      <c r="E79" s="27"/>
      <c r="F79" s="40">
        <v>319.065</v>
      </c>
      <c r="G79" s="29" t="s">
        <v>26</v>
      </c>
      <c r="H79" s="29" t="s">
        <v>26</v>
      </c>
      <c r="I79" s="13">
        <f t="shared" si="40"/>
        <v>319.065</v>
      </c>
      <c r="J79" s="6">
        <v>29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11"/>
      <c r="AB79" s="5"/>
      <c r="AC79" s="11"/>
      <c r="AD79" s="5"/>
      <c r="AE79" s="144">
        <v>164.51</v>
      </c>
      <c r="AF79" s="5"/>
      <c r="AG79" s="39">
        <v>68.27</v>
      </c>
      <c r="AH79" s="9"/>
      <c r="AI79" s="11"/>
      <c r="AJ79" s="5"/>
      <c r="AK79" s="2"/>
      <c r="AM79" s="5">
        <v>1</v>
      </c>
      <c r="AN79" s="5">
        <v>1.3</v>
      </c>
      <c r="AO79" s="5">
        <v>1</v>
      </c>
      <c r="AP79" s="5">
        <v>1</v>
      </c>
      <c r="AQ79" s="5">
        <v>1</v>
      </c>
      <c r="AS79" s="37">
        <f t="shared" si="41"/>
        <v>0</v>
      </c>
      <c r="AT79" s="37">
        <f t="shared" si="42"/>
        <v>230.31399999999999</v>
      </c>
      <c r="AU79" s="37">
        <f t="shared" si="43"/>
        <v>88.750999999999991</v>
      </c>
      <c r="AV79" s="37"/>
      <c r="AW79" s="37"/>
      <c r="AY79" s="37">
        <f t="shared" si="44"/>
        <v>319.065</v>
      </c>
      <c r="BA79" s="37">
        <v>1</v>
      </c>
      <c r="BB79" s="70">
        <v>47</v>
      </c>
      <c r="BC79" s="41">
        <v>69</v>
      </c>
      <c r="BD79" s="6">
        <v>39.200000000000003</v>
      </c>
      <c r="BE79" s="6">
        <v>39.058064516129001</v>
      </c>
      <c r="BF79" s="6">
        <v>39</v>
      </c>
      <c r="BG79" s="6">
        <v>39.1</v>
      </c>
      <c r="BH79" s="6">
        <v>39</v>
      </c>
      <c r="BI79" s="71">
        <v>38</v>
      </c>
      <c r="BJ79" s="41">
        <v>38</v>
      </c>
      <c r="BK79" s="6">
        <v>39</v>
      </c>
      <c r="BL79" s="6">
        <v>39</v>
      </c>
      <c r="BM79" s="6">
        <v>39</v>
      </c>
      <c r="BN79" s="6">
        <v>39</v>
      </c>
      <c r="BO79" s="11">
        <v>39</v>
      </c>
      <c r="BP79" s="46"/>
      <c r="BQ79" s="37">
        <v>1</v>
      </c>
      <c r="BS79" s="76">
        <f t="shared" si="45"/>
        <v>319.065</v>
      </c>
      <c r="BT79" s="77">
        <f t="shared" si="46"/>
        <v>319.065</v>
      </c>
      <c r="BU79" s="77">
        <f t="shared" si="47"/>
        <v>0</v>
      </c>
      <c r="BV79" s="78">
        <f t="shared" si="48"/>
        <v>0</v>
      </c>
    </row>
    <row r="80" spans="1:74" ht="18.75">
      <c r="A80" s="6">
        <v>118</v>
      </c>
      <c r="B80" s="10"/>
      <c r="C80" s="10" t="s">
        <v>155</v>
      </c>
      <c r="D80" s="10" t="s">
        <v>156</v>
      </c>
      <c r="E80" s="27"/>
      <c r="F80" s="40">
        <v>442.61800000000005</v>
      </c>
      <c r="G80" s="29" t="s">
        <v>27</v>
      </c>
      <c r="H80" s="29" t="s">
        <v>27</v>
      </c>
      <c r="I80" s="1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1"/>
      <c r="AB80" s="5"/>
      <c r="AC80" s="11"/>
      <c r="AD80" s="5"/>
      <c r="AE80" s="39">
        <v>202.4</v>
      </c>
      <c r="AF80" s="5"/>
      <c r="AG80" s="2">
        <v>44.66</v>
      </c>
      <c r="AH80" s="9"/>
      <c r="AI80" s="11"/>
      <c r="AJ80" s="5"/>
      <c r="AK80" s="2"/>
      <c r="AM80" s="5">
        <v>1</v>
      </c>
      <c r="AN80" s="5">
        <v>1.8</v>
      </c>
      <c r="AO80" s="5">
        <v>1</v>
      </c>
      <c r="AP80" s="5">
        <v>1</v>
      </c>
      <c r="AQ80" s="5">
        <v>1</v>
      </c>
      <c r="AS80" s="37">
        <f t="shared" si="41"/>
        <v>0</v>
      </c>
      <c r="AT80" s="37">
        <f t="shared" si="42"/>
        <v>384.56000000000006</v>
      </c>
      <c r="AU80" s="37">
        <f t="shared" si="43"/>
        <v>58.057999999999993</v>
      </c>
      <c r="AV80" s="37"/>
      <c r="AW80" s="37"/>
      <c r="AY80" s="37">
        <f t="shared" si="44"/>
        <v>442.61800000000005</v>
      </c>
      <c r="BA80" s="37">
        <v>1.4</v>
      </c>
      <c r="BB80" s="70">
        <v>49</v>
      </c>
      <c r="BC80" s="41">
        <v>71</v>
      </c>
      <c r="BD80" s="6">
        <v>41.2</v>
      </c>
      <c r="BE80" s="6">
        <v>41.058064516129001</v>
      </c>
      <c r="BF80" s="6">
        <v>41</v>
      </c>
      <c r="BG80" s="6">
        <v>41.1</v>
      </c>
      <c r="BH80" s="6">
        <v>41</v>
      </c>
      <c r="BI80" s="71">
        <v>40</v>
      </c>
      <c r="BJ80" s="41">
        <v>40</v>
      </c>
      <c r="BK80" s="6">
        <v>41</v>
      </c>
      <c r="BL80" s="6">
        <v>41</v>
      </c>
      <c r="BM80" s="6">
        <v>41</v>
      </c>
      <c r="BN80" s="6">
        <v>41</v>
      </c>
      <c r="BO80" s="11">
        <v>41</v>
      </c>
      <c r="BP80" s="46"/>
      <c r="BQ80" s="37">
        <v>1</v>
      </c>
      <c r="BS80" s="76">
        <f t="shared" si="45"/>
        <v>619.66520000000003</v>
      </c>
      <c r="BT80" s="77">
        <f t="shared" si="46"/>
        <v>442.61800000000005</v>
      </c>
      <c r="BU80" s="77">
        <f t="shared" si="47"/>
        <v>177.04719999999998</v>
      </c>
      <c r="BV80" s="78">
        <f t="shared" si="48"/>
        <v>0.28571428571428564</v>
      </c>
    </row>
    <row r="81" spans="1:74" ht="18.75">
      <c r="A81" s="6">
        <v>121</v>
      </c>
      <c r="B81" s="10"/>
      <c r="C81" s="10" t="s">
        <v>220</v>
      </c>
      <c r="D81" s="10" t="s">
        <v>94</v>
      </c>
      <c r="E81" s="27"/>
      <c r="F81" s="40">
        <v>327.82800000000003</v>
      </c>
      <c r="G81" s="29" t="s">
        <v>26</v>
      </c>
      <c r="H81" s="29" t="s">
        <v>26</v>
      </c>
      <c r="I81" s="13">
        <f t="shared" si="40"/>
        <v>327.82800000000003</v>
      </c>
      <c r="J81" s="6">
        <v>34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11"/>
      <c r="AB81" s="5"/>
      <c r="AC81" s="11"/>
      <c r="AD81" s="5"/>
      <c r="AE81" s="39">
        <v>192.84</v>
      </c>
      <c r="AF81" s="5"/>
      <c r="AG81" s="2"/>
      <c r="AH81" s="9"/>
      <c r="AI81" s="11"/>
      <c r="AJ81" s="5"/>
      <c r="AK81" s="2"/>
      <c r="AM81" s="5">
        <v>1</v>
      </c>
      <c r="AN81" s="5">
        <v>1.6</v>
      </c>
      <c r="AO81" s="5">
        <v>1</v>
      </c>
      <c r="AP81" s="5">
        <v>1</v>
      </c>
      <c r="AQ81" s="5">
        <v>1</v>
      </c>
      <c r="AS81" s="37">
        <f t="shared" si="41"/>
        <v>0</v>
      </c>
      <c r="AT81" s="37">
        <f t="shared" si="42"/>
        <v>327.82800000000003</v>
      </c>
      <c r="AU81" s="37">
        <f t="shared" si="43"/>
        <v>0</v>
      </c>
      <c r="AV81" s="37"/>
      <c r="AW81" s="37"/>
      <c r="AY81" s="37">
        <f t="shared" si="44"/>
        <v>327.82800000000003</v>
      </c>
      <c r="BA81" s="37">
        <v>1</v>
      </c>
      <c r="BB81" s="70">
        <v>52</v>
      </c>
      <c r="BC81" s="41">
        <v>74</v>
      </c>
      <c r="BD81" s="6">
        <v>44.2</v>
      </c>
      <c r="BE81" s="6">
        <v>44.058064516129001</v>
      </c>
      <c r="BF81" s="6">
        <v>44</v>
      </c>
      <c r="BG81" s="6">
        <v>44.1</v>
      </c>
      <c r="BH81" s="6">
        <v>44</v>
      </c>
      <c r="BI81" s="71">
        <v>43</v>
      </c>
      <c r="BJ81" s="41">
        <v>43</v>
      </c>
      <c r="BK81" s="6">
        <v>44</v>
      </c>
      <c r="BL81" s="6">
        <v>44</v>
      </c>
      <c r="BM81" s="6">
        <v>44</v>
      </c>
      <c r="BN81" s="6">
        <v>44</v>
      </c>
      <c r="BO81" s="11">
        <v>44</v>
      </c>
      <c r="BP81" s="46"/>
      <c r="BQ81" s="37">
        <v>1</v>
      </c>
      <c r="BS81" s="76">
        <f t="shared" si="45"/>
        <v>327.82800000000003</v>
      </c>
      <c r="BT81" s="77">
        <f t="shared" si="46"/>
        <v>327.82800000000003</v>
      </c>
      <c r="BU81" s="77">
        <f t="shared" si="47"/>
        <v>0</v>
      </c>
      <c r="BV81" s="78">
        <f t="shared" si="48"/>
        <v>0</v>
      </c>
    </row>
    <row r="82" spans="1:74" ht="18.75">
      <c r="A82" s="6">
        <v>123</v>
      </c>
      <c r="B82" s="10"/>
      <c r="C82" s="10" t="s">
        <v>254</v>
      </c>
      <c r="D82" s="10" t="s">
        <v>255</v>
      </c>
      <c r="E82" s="27"/>
      <c r="F82" s="40">
        <v>248.47199999999998</v>
      </c>
      <c r="G82" s="29" t="s">
        <v>177</v>
      </c>
      <c r="H82" s="29" t="s">
        <v>177</v>
      </c>
      <c r="I82" s="13">
        <f t="shared" si="40"/>
        <v>248.47199999999998</v>
      </c>
      <c r="J82" s="6">
        <v>36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11"/>
      <c r="AB82" s="5"/>
      <c r="AC82" s="11"/>
      <c r="AD82" s="5"/>
      <c r="AE82" s="39">
        <v>146.16</v>
      </c>
      <c r="AF82" s="5"/>
      <c r="AG82" s="2"/>
      <c r="AH82" s="9"/>
      <c r="AI82" s="11"/>
      <c r="AJ82" s="5"/>
      <c r="AK82" s="2"/>
      <c r="AM82" s="5">
        <v>1</v>
      </c>
      <c r="AN82" s="5">
        <v>1.6</v>
      </c>
      <c r="AO82" s="5">
        <v>1</v>
      </c>
      <c r="AP82" s="5">
        <v>1</v>
      </c>
      <c r="AQ82" s="5">
        <v>1</v>
      </c>
      <c r="AS82" s="37">
        <f t="shared" si="41"/>
        <v>0</v>
      </c>
      <c r="AT82" s="37">
        <f t="shared" si="42"/>
        <v>248.47199999999998</v>
      </c>
      <c r="AU82" s="37">
        <f t="shared" si="43"/>
        <v>0</v>
      </c>
      <c r="AV82" s="37"/>
      <c r="AW82" s="37"/>
      <c r="AY82" s="37">
        <f t="shared" si="44"/>
        <v>248.47199999999998</v>
      </c>
      <c r="BA82" s="37">
        <v>1</v>
      </c>
      <c r="BB82" s="70">
        <v>54</v>
      </c>
      <c r="BC82" s="41">
        <v>76</v>
      </c>
      <c r="BD82" s="6">
        <v>46.2</v>
      </c>
      <c r="BE82" s="6">
        <v>46.058064516129001</v>
      </c>
      <c r="BF82" s="6">
        <v>46</v>
      </c>
      <c r="BG82" s="6">
        <v>46.1</v>
      </c>
      <c r="BH82" s="6">
        <v>46</v>
      </c>
      <c r="BI82" s="71">
        <v>45</v>
      </c>
      <c r="BJ82" s="41">
        <v>45</v>
      </c>
      <c r="BK82" s="6">
        <v>46</v>
      </c>
      <c r="BL82" s="6">
        <v>46</v>
      </c>
      <c r="BM82" s="6">
        <v>46</v>
      </c>
      <c r="BN82" s="6">
        <v>46</v>
      </c>
      <c r="BO82" s="11">
        <v>46</v>
      </c>
      <c r="BP82" s="46"/>
      <c r="BQ82" s="37">
        <v>1</v>
      </c>
      <c r="BS82" s="76">
        <f t="shared" si="45"/>
        <v>248.47199999999998</v>
      </c>
      <c r="BT82" s="77">
        <f t="shared" si="46"/>
        <v>248.47199999999998</v>
      </c>
      <c r="BU82" s="77">
        <f t="shared" si="47"/>
        <v>0</v>
      </c>
      <c r="BV82" s="78">
        <f t="shared" si="48"/>
        <v>0</v>
      </c>
    </row>
    <row r="83" spans="1:74" ht="18.75">
      <c r="A83" s="6">
        <v>124</v>
      </c>
      <c r="B83" s="10"/>
      <c r="C83" s="10" t="s">
        <v>219</v>
      </c>
      <c r="D83" s="10" t="s">
        <v>215</v>
      </c>
      <c r="E83" s="27"/>
      <c r="F83" s="40">
        <v>196.12600000000003</v>
      </c>
      <c r="G83" s="29" t="s">
        <v>27</v>
      </c>
      <c r="H83" s="29" t="s">
        <v>27</v>
      </c>
      <c r="I83" s="13">
        <f t="shared" si="40"/>
        <v>254.96380000000005</v>
      </c>
      <c r="J83" s="6">
        <v>37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11"/>
      <c r="AB83" s="5"/>
      <c r="AC83" s="11"/>
      <c r="AD83" s="5"/>
      <c r="AE83" s="39">
        <v>140.09</v>
      </c>
      <c r="AF83" s="5"/>
      <c r="AG83" s="2"/>
      <c r="AH83" s="9"/>
      <c r="AI83" s="11"/>
      <c r="AJ83" s="5"/>
      <c r="AK83" s="2"/>
      <c r="AM83" s="5">
        <v>1</v>
      </c>
      <c r="AN83" s="5">
        <v>1.3</v>
      </c>
      <c r="AO83" s="5">
        <v>1</v>
      </c>
      <c r="AP83" s="5">
        <v>1</v>
      </c>
      <c r="AQ83" s="5">
        <v>1</v>
      </c>
      <c r="AS83" s="37">
        <f t="shared" si="41"/>
        <v>0</v>
      </c>
      <c r="AT83" s="37">
        <f t="shared" si="42"/>
        <v>196.12600000000003</v>
      </c>
      <c r="AU83" s="37">
        <f t="shared" si="43"/>
        <v>0</v>
      </c>
      <c r="AV83" s="37"/>
      <c r="AW83" s="37"/>
      <c r="AY83" s="37">
        <f t="shared" si="44"/>
        <v>196.12600000000003</v>
      </c>
      <c r="BA83" s="37">
        <v>1.3</v>
      </c>
      <c r="BB83" s="70">
        <v>55</v>
      </c>
      <c r="BC83" s="41">
        <v>77</v>
      </c>
      <c r="BD83" s="6">
        <v>47.2</v>
      </c>
      <c r="BE83" s="6">
        <v>47.058064516129001</v>
      </c>
      <c r="BF83" s="6">
        <v>47</v>
      </c>
      <c r="BG83" s="6">
        <v>47.1</v>
      </c>
      <c r="BH83" s="6">
        <v>47</v>
      </c>
      <c r="BI83" s="71">
        <v>46</v>
      </c>
      <c r="BJ83" s="41">
        <v>46</v>
      </c>
      <c r="BK83" s="6">
        <v>47</v>
      </c>
      <c r="BL83" s="6">
        <v>47</v>
      </c>
      <c r="BM83" s="6">
        <v>47</v>
      </c>
      <c r="BN83" s="6">
        <v>47</v>
      </c>
      <c r="BO83" s="11">
        <v>47</v>
      </c>
      <c r="BP83" s="46"/>
      <c r="BQ83" s="37">
        <v>1</v>
      </c>
      <c r="BS83" s="76">
        <f t="shared" si="45"/>
        <v>254.96380000000005</v>
      </c>
      <c r="BT83" s="77">
        <f t="shared" si="46"/>
        <v>196.12600000000003</v>
      </c>
      <c r="BU83" s="77">
        <f t="shared" si="47"/>
        <v>58.837800000000016</v>
      </c>
      <c r="BV83" s="78">
        <f t="shared" si="48"/>
        <v>0.23076923076923078</v>
      </c>
    </row>
    <row r="84" spans="1:74" ht="18.75">
      <c r="A84" s="6">
        <v>126</v>
      </c>
      <c r="B84" s="10"/>
      <c r="C84" s="10" t="s">
        <v>140</v>
      </c>
      <c r="D84" s="10" t="s">
        <v>81</v>
      </c>
      <c r="E84" s="27"/>
      <c r="F84" s="40">
        <v>278.17599999999999</v>
      </c>
      <c r="G84" s="29" t="s">
        <v>31</v>
      </c>
      <c r="H84" s="29" t="s">
        <v>31</v>
      </c>
      <c r="I84" s="13">
        <f t="shared" si="40"/>
        <v>361.62880000000001</v>
      </c>
      <c r="J84" s="6">
        <v>39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1"/>
      <c r="AB84" s="5"/>
      <c r="AC84" s="11"/>
      <c r="AD84" s="5"/>
      <c r="AE84" s="39">
        <v>138.47</v>
      </c>
      <c r="AF84" s="5"/>
      <c r="AG84" s="2">
        <v>64.86</v>
      </c>
      <c r="AH84" s="9"/>
      <c r="AI84" s="11"/>
      <c r="AJ84" s="5"/>
      <c r="AK84" s="2"/>
      <c r="AM84" s="5">
        <v>1</v>
      </c>
      <c r="AN84" s="5">
        <v>1.3</v>
      </c>
      <c r="AO84" s="5">
        <v>1</v>
      </c>
      <c r="AP84" s="5">
        <v>1</v>
      </c>
      <c r="AQ84" s="5">
        <v>1</v>
      </c>
      <c r="AS84" s="37">
        <f t="shared" si="41"/>
        <v>0</v>
      </c>
      <c r="AT84" s="37">
        <f t="shared" si="42"/>
        <v>193.858</v>
      </c>
      <c r="AU84" s="37">
        <f t="shared" si="43"/>
        <v>84.317999999999998</v>
      </c>
      <c r="AV84" s="37"/>
      <c r="AW84" s="37"/>
      <c r="AY84" s="37">
        <f t="shared" si="44"/>
        <v>278.17599999999999</v>
      </c>
      <c r="BA84" s="37">
        <v>1.3</v>
      </c>
      <c r="BB84" s="70">
        <v>57</v>
      </c>
      <c r="BC84" s="41">
        <v>79</v>
      </c>
      <c r="BD84" s="6">
        <v>49.2</v>
      </c>
      <c r="BE84" s="6">
        <v>49.058064516129001</v>
      </c>
      <c r="BF84" s="6">
        <v>49</v>
      </c>
      <c r="BG84" s="6">
        <v>49.1</v>
      </c>
      <c r="BH84" s="6">
        <v>49</v>
      </c>
      <c r="BI84" s="71">
        <v>48</v>
      </c>
      <c r="BJ84" s="41">
        <v>48</v>
      </c>
      <c r="BK84" s="6">
        <v>49</v>
      </c>
      <c r="BL84" s="6">
        <v>49</v>
      </c>
      <c r="BM84" s="6">
        <v>49</v>
      </c>
      <c r="BN84" s="6">
        <v>49</v>
      </c>
      <c r="BO84" s="11">
        <v>49</v>
      </c>
      <c r="BP84" s="46"/>
      <c r="BQ84" s="37">
        <v>1</v>
      </c>
      <c r="BS84" s="76">
        <f t="shared" si="45"/>
        <v>361.62880000000001</v>
      </c>
      <c r="BT84" s="77">
        <f t="shared" si="46"/>
        <v>278.17599999999999</v>
      </c>
      <c r="BU84" s="77">
        <f t="shared" si="47"/>
        <v>83.452800000000011</v>
      </c>
      <c r="BV84" s="78">
        <f t="shared" si="48"/>
        <v>0.23076923076923078</v>
      </c>
    </row>
    <row r="85" spans="1:74" ht="18.75">
      <c r="A85" s="6">
        <v>128</v>
      </c>
      <c r="B85" s="10"/>
      <c r="C85" s="10" t="s">
        <v>221</v>
      </c>
      <c r="D85" s="10" t="s">
        <v>129</v>
      </c>
      <c r="E85" s="27"/>
      <c r="F85" s="40">
        <v>176.49799999999999</v>
      </c>
      <c r="G85" s="29" t="s">
        <v>108</v>
      </c>
      <c r="H85" s="29" t="s">
        <v>108</v>
      </c>
      <c r="I85" s="13">
        <f t="shared" si="40"/>
        <v>176.49799999999999</v>
      </c>
      <c r="J85" s="6">
        <v>41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11"/>
      <c r="AB85" s="5"/>
      <c r="AC85" s="11"/>
      <c r="AD85" s="5"/>
      <c r="AE85" s="39">
        <v>126.07</v>
      </c>
      <c r="AF85" s="5"/>
      <c r="AG85" s="2"/>
      <c r="AH85" s="9"/>
      <c r="AI85" s="11"/>
      <c r="AJ85" s="5"/>
      <c r="AK85" s="2"/>
      <c r="AM85" s="5">
        <v>1</v>
      </c>
      <c r="AN85" s="5">
        <v>1.3</v>
      </c>
      <c r="AO85" s="5">
        <v>1</v>
      </c>
      <c r="AP85" s="5">
        <v>1</v>
      </c>
      <c r="AQ85" s="5">
        <v>1</v>
      </c>
      <c r="AS85" s="37">
        <f t="shared" si="41"/>
        <v>0</v>
      </c>
      <c r="AT85" s="37">
        <f t="shared" si="42"/>
        <v>176.49799999999999</v>
      </c>
      <c r="AU85" s="37">
        <f t="shared" si="43"/>
        <v>0</v>
      </c>
      <c r="AV85" s="37"/>
      <c r="AW85" s="37"/>
      <c r="AY85" s="37">
        <f t="shared" si="44"/>
        <v>176.49799999999999</v>
      </c>
      <c r="BA85" s="37">
        <v>1</v>
      </c>
      <c r="BB85" s="70">
        <v>59</v>
      </c>
      <c r="BC85" s="41">
        <v>81</v>
      </c>
      <c r="BD85" s="6">
        <v>51.2</v>
      </c>
      <c r="BE85" s="6">
        <v>51.058064516129001</v>
      </c>
      <c r="BF85" s="6">
        <v>51</v>
      </c>
      <c r="BG85" s="6">
        <v>51.1</v>
      </c>
      <c r="BH85" s="6">
        <v>51</v>
      </c>
      <c r="BI85" s="71">
        <v>50</v>
      </c>
      <c r="BJ85" s="41">
        <v>50</v>
      </c>
      <c r="BK85" s="6">
        <v>51</v>
      </c>
      <c r="BL85" s="6">
        <v>51</v>
      </c>
      <c r="BM85" s="6">
        <v>51</v>
      </c>
      <c r="BN85" s="6">
        <v>51</v>
      </c>
      <c r="BO85" s="11">
        <v>51</v>
      </c>
      <c r="BP85" s="46"/>
      <c r="BQ85" s="37">
        <v>1</v>
      </c>
      <c r="BS85" s="76">
        <f t="shared" si="45"/>
        <v>176.49799999999999</v>
      </c>
      <c r="BT85" s="77">
        <f t="shared" si="46"/>
        <v>176.49799999999999</v>
      </c>
      <c r="BU85" s="77">
        <f t="shared" si="47"/>
        <v>0</v>
      </c>
      <c r="BV85" s="78">
        <f t="shared" si="48"/>
        <v>0</v>
      </c>
    </row>
    <row r="86" spans="1:74" ht="18.75">
      <c r="A86" s="6">
        <v>129</v>
      </c>
      <c r="B86" s="10"/>
      <c r="C86" s="10" t="s">
        <v>256</v>
      </c>
      <c r="D86" s="10" t="s">
        <v>137</v>
      </c>
      <c r="E86" s="27"/>
      <c r="F86" s="40">
        <v>159.012</v>
      </c>
      <c r="G86" s="29" t="s">
        <v>227</v>
      </c>
      <c r="H86" s="29" t="s">
        <v>227</v>
      </c>
      <c r="I86" s="13">
        <f t="shared" si="40"/>
        <v>159.012</v>
      </c>
      <c r="J86" s="6">
        <v>42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1"/>
      <c r="AB86" s="5"/>
      <c r="AC86" s="11"/>
      <c r="AD86" s="5"/>
      <c r="AE86" s="39">
        <v>113.58</v>
      </c>
      <c r="AF86" s="5"/>
      <c r="AG86" s="2"/>
      <c r="AH86" s="9"/>
      <c r="AI86" s="11"/>
      <c r="AJ86" s="5"/>
      <c r="AK86" s="2"/>
      <c r="AM86" s="5">
        <v>1</v>
      </c>
      <c r="AN86" s="5">
        <v>1.3</v>
      </c>
      <c r="AO86" s="5">
        <v>1</v>
      </c>
      <c r="AP86" s="5">
        <v>1</v>
      </c>
      <c r="AQ86" s="5">
        <v>1</v>
      </c>
      <c r="AS86" s="37">
        <f t="shared" si="41"/>
        <v>0</v>
      </c>
      <c r="AT86" s="37">
        <f t="shared" si="42"/>
        <v>159.012</v>
      </c>
      <c r="AU86" s="37">
        <f t="shared" si="43"/>
        <v>0</v>
      </c>
      <c r="AV86" s="37"/>
      <c r="AW86" s="37"/>
      <c r="AY86" s="37">
        <f t="shared" si="44"/>
        <v>159.012</v>
      </c>
      <c r="BA86" s="37">
        <v>1</v>
      </c>
      <c r="BB86" s="70">
        <v>60</v>
      </c>
      <c r="BC86" s="41">
        <v>82</v>
      </c>
      <c r="BD86" s="6">
        <v>52.2</v>
      </c>
      <c r="BE86" s="6">
        <v>52.058064516129001</v>
      </c>
      <c r="BF86" s="6">
        <v>52</v>
      </c>
      <c r="BG86" s="6">
        <v>52.1</v>
      </c>
      <c r="BH86" s="6">
        <v>52</v>
      </c>
      <c r="BI86" s="71">
        <v>51</v>
      </c>
      <c r="BJ86" s="41">
        <v>51</v>
      </c>
      <c r="BK86" s="6">
        <v>52</v>
      </c>
      <c r="BL86" s="6">
        <v>52</v>
      </c>
      <c r="BM86" s="6">
        <v>52</v>
      </c>
      <c r="BN86" s="6">
        <v>52</v>
      </c>
      <c r="BO86" s="11">
        <v>52</v>
      </c>
      <c r="BP86" s="46"/>
      <c r="BQ86" s="37">
        <v>1</v>
      </c>
      <c r="BS86" s="76">
        <f t="shared" si="45"/>
        <v>159.012</v>
      </c>
      <c r="BT86" s="77">
        <f t="shared" si="46"/>
        <v>159.012</v>
      </c>
      <c r="BU86" s="77">
        <f t="shared" si="47"/>
        <v>0</v>
      </c>
      <c r="BV86" s="78">
        <f t="shared" si="48"/>
        <v>0</v>
      </c>
    </row>
    <row r="87" spans="1:74" ht="18.75">
      <c r="A87" s="6">
        <v>130</v>
      </c>
      <c r="B87" s="10"/>
      <c r="C87" s="10" t="s">
        <v>193</v>
      </c>
      <c r="D87" s="10" t="s">
        <v>194</v>
      </c>
      <c r="E87" s="27"/>
      <c r="F87" s="40">
        <v>101.563</v>
      </c>
      <c r="G87" s="29" t="s">
        <v>32</v>
      </c>
      <c r="H87" s="29" t="s">
        <v>264</v>
      </c>
      <c r="I87" s="13">
        <f t="shared" si="40"/>
        <v>132.03190000000001</v>
      </c>
      <c r="J87" s="6">
        <v>43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11"/>
      <c r="AB87" s="5"/>
      <c r="AC87" s="11"/>
      <c r="AD87" s="5"/>
      <c r="AE87" s="39">
        <v>92.33</v>
      </c>
      <c r="AF87" s="5"/>
      <c r="AG87" s="2"/>
      <c r="AH87" s="9"/>
      <c r="AI87" s="11"/>
      <c r="AJ87" s="5"/>
      <c r="AK87" s="2"/>
      <c r="AM87" s="5">
        <v>1</v>
      </c>
      <c r="AN87" s="5">
        <v>1</v>
      </c>
      <c r="AO87" s="5">
        <v>1</v>
      </c>
      <c r="AP87" s="5">
        <v>1</v>
      </c>
      <c r="AQ87" s="5">
        <v>1</v>
      </c>
      <c r="AS87" s="37">
        <f t="shared" si="41"/>
        <v>0</v>
      </c>
      <c r="AT87" s="37">
        <f t="shared" si="42"/>
        <v>101.563</v>
      </c>
      <c r="AU87" s="37">
        <f t="shared" si="43"/>
        <v>0</v>
      </c>
      <c r="AV87" s="37"/>
      <c r="AW87" s="37"/>
      <c r="AY87" s="37">
        <f t="shared" si="44"/>
        <v>101.563</v>
      </c>
      <c r="BA87" s="37">
        <v>1.3</v>
      </c>
      <c r="BB87" s="70">
        <v>61</v>
      </c>
      <c r="BC87" s="41">
        <v>83</v>
      </c>
      <c r="BD87" s="6">
        <v>53.2</v>
      </c>
      <c r="BE87" s="6">
        <v>53.058064516129001</v>
      </c>
      <c r="BF87" s="6">
        <v>53</v>
      </c>
      <c r="BG87" s="6">
        <v>53.1</v>
      </c>
      <c r="BH87" s="6">
        <v>53</v>
      </c>
      <c r="BI87" s="71">
        <v>52</v>
      </c>
      <c r="BJ87" s="41">
        <v>52</v>
      </c>
      <c r="BK87" s="6">
        <v>53</v>
      </c>
      <c r="BL87" s="6">
        <v>53</v>
      </c>
      <c r="BM87" s="6">
        <v>53</v>
      </c>
      <c r="BN87" s="6">
        <v>53</v>
      </c>
      <c r="BO87" s="11">
        <v>53</v>
      </c>
      <c r="BP87" s="46"/>
      <c r="BQ87" s="37">
        <v>1</v>
      </c>
      <c r="BS87" s="76">
        <f t="shared" si="45"/>
        <v>132.03190000000001</v>
      </c>
      <c r="BT87" s="77">
        <f t="shared" si="46"/>
        <v>101.563</v>
      </c>
      <c r="BU87" s="77">
        <f t="shared" si="47"/>
        <v>30.468900000000005</v>
      </c>
      <c r="BV87" s="78">
        <f t="shared" si="48"/>
        <v>0.23076923076923078</v>
      </c>
    </row>
    <row r="88" spans="1:74" ht="18.75">
      <c r="A88" s="6">
        <v>131</v>
      </c>
      <c r="B88" s="10"/>
      <c r="C88" s="10" t="s">
        <v>197</v>
      </c>
      <c r="D88" s="10" t="s">
        <v>198</v>
      </c>
      <c r="E88" s="27"/>
      <c r="F88" s="40">
        <v>98.483000000000004</v>
      </c>
      <c r="G88" s="29" t="s">
        <v>200</v>
      </c>
      <c r="H88" s="29" t="s">
        <v>200</v>
      </c>
      <c r="I88" s="13">
        <f t="shared" si="40"/>
        <v>98.483000000000004</v>
      </c>
      <c r="J88" s="6">
        <v>44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1"/>
      <c r="AB88" s="5"/>
      <c r="AC88" s="11"/>
      <c r="AD88" s="5"/>
      <c r="AE88" s="39">
        <v>89.53</v>
      </c>
      <c r="AF88" s="5"/>
      <c r="AG88" s="2"/>
      <c r="AH88" s="9"/>
      <c r="AI88" s="11"/>
      <c r="AJ88" s="5"/>
      <c r="AK88" s="2"/>
      <c r="AM88" s="5">
        <v>1</v>
      </c>
      <c r="AN88" s="5">
        <v>1</v>
      </c>
      <c r="AO88" s="5">
        <v>1</v>
      </c>
      <c r="AP88" s="5">
        <v>1</v>
      </c>
      <c r="AQ88" s="5">
        <v>1</v>
      </c>
      <c r="AS88" s="37">
        <f t="shared" si="41"/>
        <v>0</v>
      </c>
      <c r="AT88" s="37">
        <f t="shared" si="42"/>
        <v>98.483000000000004</v>
      </c>
      <c r="AU88" s="37">
        <f t="shared" si="43"/>
        <v>0</v>
      </c>
      <c r="AV88" s="37"/>
      <c r="AW88" s="37"/>
      <c r="AY88" s="37">
        <f t="shared" si="44"/>
        <v>98.483000000000004</v>
      </c>
      <c r="BA88" s="37">
        <v>1</v>
      </c>
      <c r="BB88" s="70">
        <v>62</v>
      </c>
      <c r="BC88" s="41">
        <v>84</v>
      </c>
      <c r="BD88" s="6">
        <v>54.2</v>
      </c>
      <c r="BE88" s="6">
        <v>54.058064516129001</v>
      </c>
      <c r="BF88" s="6">
        <v>54</v>
      </c>
      <c r="BG88" s="6">
        <v>54.1</v>
      </c>
      <c r="BH88" s="6">
        <v>54</v>
      </c>
      <c r="BI88" s="71">
        <v>53</v>
      </c>
      <c r="BJ88" s="41">
        <v>53</v>
      </c>
      <c r="BK88" s="6">
        <v>54</v>
      </c>
      <c r="BL88" s="6">
        <v>54</v>
      </c>
      <c r="BM88" s="6">
        <v>54</v>
      </c>
      <c r="BN88" s="6">
        <v>54</v>
      </c>
      <c r="BO88" s="11">
        <v>54</v>
      </c>
      <c r="BP88" s="46"/>
      <c r="BQ88" s="37">
        <v>1</v>
      </c>
      <c r="BS88" s="76">
        <f t="shared" si="45"/>
        <v>98.483000000000004</v>
      </c>
      <c r="BT88" s="77">
        <f t="shared" si="46"/>
        <v>98.483000000000004</v>
      </c>
      <c r="BU88" s="77">
        <f t="shared" si="47"/>
        <v>0</v>
      </c>
      <c r="BV88" s="78">
        <f t="shared" si="48"/>
        <v>0</v>
      </c>
    </row>
    <row r="89" spans="1:74" ht="18.75">
      <c r="A89" s="6">
        <v>132</v>
      </c>
      <c r="B89" s="10"/>
      <c r="C89" s="10" t="s">
        <v>197</v>
      </c>
      <c r="D89" s="10" t="s">
        <v>257</v>
      </c>
      <c r="E89" s="27"/>
      <c r="F89" s="40">
        <v>96.03</v>
      </c>
      <c r="G89" s="29" t="s">
        <v>200</v>
      </c>
      <c r="H89" s="29" t="s">
        <v>200</v>
      </c>
      <c r="I89" s="13">
        <f t="shared" si="40"/>
        <v>96.03</v>
      </c>
      <c r="J89" s="6">
        <v>45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11"/>
      <c r="AB89" s="5"/>
      <c r="AC89" s="11"/>
      <c r="AD89" s="5"/>
      <c r="AE89" s="39">
        <v>87.3</v>
      </c>
      <c r="AF89" s="5"/>
      <c r="AG89" s="2"/>
      <c r="AH89" s="9"/>
      <c r="AI89" s="11"/>
      <c r="AJ89" s="5"/>
      <c r="AK89" s="2"/>
      <c r="AM89" s="5">
        <v>1</v>
      </c>
      <c r="AN89" s="5">
        <v>1</v>
      </c>
      <c r="AO89" s="5">
        <v>1</v>
      </c>
      <c r="AP89" s="5">
        <v>1</v>
      </c>
      <c r="AQ89" s="5">
        <v>1</v>
      </c>
      <c r="AS89" s="37">
        <f t="shared" si="41"/>
        <v>0</v>
      </c>
      <c r="AT89" s="37">
        <f t="shared" si="42"/>
        <v>96.03</v>
      </c>
      <c r="AU89" s="37">
        <f t="shared" si="43"/>
        <v>0</v>
      </c>
      <c r="AV89" s="37"/>
      <c r="AW89" s="37"/>
      <c r="AY89" s="37">
        <f t="shared" si="44"/>
        <v>96.03</v>
      </c>
      <c r="BA89" s="37">
        <v>1</v>
      </c>
      <c r="BB89" s="70">
        <v>63</v>
      </c>
      <c r="BC89" s="41">
        <v>85</v>
      </c>
      <c r="BD89" s="6">
        <v>55.2</v>
      </c>
      <c r="BE89" s="6">
        <v>55.058064516129001</v>
      </c>
      <c r="BF89" s="6">
        <v>55</v>
      </c>
      <c r="BG89" s="6">
        <v>55.1</v>
      </c>
      <c r="BH89" s="6">
        <v>55</v>
      </c>
      <c r="BI89" s="71">
        <v>54</v>
      </c>
      <c r="BJ89" s="41">
        <v>54</v>
      </c>
      <c r="BK89" s="6">
        <v>55</v>
      </c>
      <c r="BL89" s="6">
        <v>55</v>
      </c>
      <c r="BM89" s="6">
        <v>55</v>
      </c>
      <c r="BN89" s="6">
        <v>55</v>
      </c>
      <c r="BO89" s="11">
        <v>55</v>
      </c>
      <c r="BP89" s="46"/>
      <c r="BQ89" s="37">
        <v>1</v>
      </c>
      <c r="BS89" s="76">
        <f t="shared" si="45"/>
        <v>96.03</v>
      </c>
      <c r="BT89" s="77">
        <f t="shared" si="46"/>
        <v>96.03</v>
      </c>
      <c r="BU89" s="77">
        <f t="shared" si="47"/>
        <v>0</v>
      </c>
      <c r="BV89" s="78">
        <f t="shared" si="48"/>
        <v>0</v>
      </c>
    </row>
    <row r="90" spans="1:74" ht="18.75">
      <c r="A90" s="6">
        <v>133</v>
      </c>
      <c r="B90" s="10"/>
      <c r="C90" s="10" t="s">
        <v>258</v>
      </c>
      <c r="D90" s="10" t="s">
        <v>117</v>
      </c>
      <c r="E90" s="27"/>
      <c r="F90" s="40">
        <v>93.698000000000008</v>
      </c>
      <c r="G90" s="29" t="s">
        <v>24</v>
      </c>
      <c r="H90" s="29" t="s">
        <v>24</v>
      </c>
      <c r="I90" s="13">
        <f t="shared" si="40"/>
        <v>93.698000000000008</v>
      </c>
      <c r="J90" s="6">
        <v>46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1"/>
      <c r="AB90" s="5"/>
      <c r="AC90" s="11"/>
      <c r="AD90" s="5"/>
      <c r="AE90" s="39">
        <v>85.18</v>
      </c>
      <c r="AF90" s="5"/>
      <c r="AG90" s="2"/>
      <c r="AH90" s="9"/>
      <c r="AI90" s="11"/>
      <c r="AJ90" s="5"/>
      <c r="AK90" s="2"/>
      <c r="AM90" s="5">
        <v>1</v>
      </c>
      <c r="AN90" s="5">
        <v>1</v>
      </c>
      <c r="AO90" s="5">
        <v>1</v>
      </c>
      <c r="AP90" s="5">
        <v>1</v>
      </c>
      <c r="AQ90" s="5">
        <v>1</v>
      </c>
      <c r="AS90" s="37">
        <f t="shared" si="41"/>
        <v>0</v>
      </c>
      <c r="AT90" s="37">
        <f t="shared" si="42"/>
        <v>93.698000000000008</v>
      </c>
      <c r="AU90" s="37">
        <f t="shared" si="43"/>
        <v>0</v>
      </c>
      <c r="AV90" s="37"/>
      <c r="AW90" s="37"/>
      <c r="AY90" s="37">
        <f t="shared" si="44"/>
        <v>93.698000000000008</v>
      </c>
      <c r="BA90" s="37">
        <v>1</v>
      </c>
      <c r="BB90" s="70">
        <v>64</v>
      </c>
      <c r="BC90" s="41">
        <v>86</v>
      </c>
      <c r="BD90" s="6">
        <v>56.2</v>
      </c>
      <c r="BE90" s="6">
        <v>56.058064516129001</v>
      </c>
      <c r="BF90" s="6">
        <v>56</v>
      </c>
      <c r="BG90" s="6">
        <v>56.1</v>
      </c>
      <c r="BH90" s="6">
        <v>56</v>
      </c>
      <c r="BI90" s="71">
        <v>55</v>
      </c>
      <c r="BJ90" s="41">
        <v>55</v>
      </c>
      <c r="BK90" s="6">
        <v>56</v>
      </c>
      <c r="BL90" s="6">
        <v>56</v>
      </c>
      <c r="BM90" s="6">
        <v>56</v>
      </c>
      <c r="BN90" s="6">
        <v>56</v>
      </c>
      <c r="BO90" s="11">
        <v>56</v>
      </c>
      <c r="BP90" s="46"/>
      <c r="BQ90" s="37">
        <v>1</v>
      </c>
      <c r="BS90" s="76">
        <f t="shared" si="45"/>
        <v>93.698000000000008</v>
      </c>
      <c r="BT90" s="77">
        <f t="shared" si="46"/>
        <v>93.698000000000008</v>
      </c>
      <c r="BU90" s="77">
        <f t="shared" si="47"/>
        <v>0</v>
      </c>
      <c r="BV90" s="78">
        <f t="shared" si="48"/>
        <v>0</v>
      </c>
    </row>
    <row r="91" spans="1:74" ht="18.75">
      <c r="A91" s="6">
        <v>134</v>
      </c>
      <c r="B91" s="10"/>
      <c r="C91" s="10" t="s">
        <v>259</v>
      </c>
      <c r="D91" s="10" t="s">
        <v>82</v>
      </c>
      <c r="E91" s="27"/>
      <c r="F91" s="40">
        <v>89.738</v>
      </c>
      <c r="G91" s="29" t="s">
        <v>131</v>
      </c>
      <c r="H91" s="29" t="s">
        <v>131</v>
      </c>
      <c r="I91" s="1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11"/>
      <c r="AB91" s="5"/>
      <c r="AC91" s="11"/>
      <c r="AD91" s="5"/>
      <c r="AE91" s="39">
        <v>81.58</v>
      </c>
      <c r="AF91" s="5"/>
      <c r="AG91" s="2"/>
      <c r="AH91" s="9"/>
      <c r="AI91" s="11"/>
      <c r="AJ91" s="5"/>
      <c r="AK91" s="2"/>
      <c r="AM91" s="5">
        <v>1</v>
      </c>
      <c r="AN91" s="5">
        <v>1</v>
      </c>
      <c r="AO91" s="5">
        <v>1</v>
      </c>
      <c r="AP91" s="5">
        <v>1</v>
      </c>
      <c r="AQ91" s="5">
        <v>1</v>
      </c>
      <c r="AS91" s="37">
        <f t="shared" si="41"/>
        <v>0</v>
      </c>
      <c r="AT91" s="37">
        <f t="shared" si="42"/>
        <v>89.738</v>
      </c>
      <c r="AU91" s="37">
        <f t="shared" si="43"/>
        <v>0</v>
      </c>
      <c r="AV91" s="37"/>
      <c r="AW91" s="37"/>
      <c r="AY91" s="37">
        <f t="shared" si="44"/>
        <v>89.738</v>
      </c>
      <c r="BA91" s="37">
        <v>1</v>
      </c>
      <c r="BB91" s="70">
        <v>65</v>
      </c>
      <c r="BC91" s="41">
        <v>87</v>
      </c>
      <c r="BD91" s="6">
        <v>57.2</v>
      </c>
      <c r="BE91" s="6">
        <v>57.058064516129001</v>
      </c>
      <c r="BF91" s="6">
        <v>57</v>
      </c>
      <c r="BG91" s="6">
        <v>57.1</v>
      </c>
      <c r="BH91" s="6">
        <v>57</v>
      </c>
      <c r="BI91" s="71">
        <v>56</v>
      </c>
      <c r="BJ91" s="41">
        <v>56</v>
      </c>
      <c r="BK91" s="6">
        <v>57</v>
      </c>
      <c r="BL91" s="6">
        <v>57</v>
      </c>
      <c r="BM91" s="6">
        <v>57</v>
      </c>
      <c r="BN91" s="6">
        <v>57</v>
      </c>
      <c r="BO91" s="11">
        <v>57</v>
      </c>
      <c r="BP91" s="46"/>
      <c r="BQ91" s="37">
        <v>1</v>
      </c>
      <c r="BS91" s="76">
        <f t="shared" si="45"/>
        <v>89.738</v>
      </c>
      <c r="BT91" s="77">
        <f t="shared" si="46"/>
        <v>89.738</v>
      </c>
      <c r="BU91" s="77">
        <f t="shared" si="47"/>
        <v>0</v>
      </c>
      <c r="BV91" s="78">
        <f t="shared" si="48"/>
        <v>0</v>
      </c>
    </row>
    <row r="92" spans="1:74" ht="18.75">
      <c r="A92" s="6">
        <v>135</v>
      </c>
      <c r="B92" s="10"/>
      <c r="C92" s="10" t="s">
        <v>260</v>
      </c>
      <c r="D92" s="10" t="s">
        <v>255</v>
      </c>
      <c r="E92" s="27"/>
      <c r="F92" s="40">
        <v>86.504000000000005</v>
      </c>
      <c r="G92" s="29" t="s">
        <v>265</v>
      </c>
      <c r="H92" s="29" t="s">
        <v>265</v>
      </c>
      <c r="I92" s="13">
        <f t="shared" si="40"/>
        <v>86.504000000000005</v>
      </c>
      <c r="J92" s="6">
        <v>48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11"/>
      <c r="AB92" s="5"/>
      <c r="AC92" s="11"/>
      <c r="AD92" s="5"/>
      <c r="AE92" s="39">
        <v>78.64</v>
      </c>
      <c r="AF92" s="5"/>
      <c r="AG92" s="2"/>
      <c r="AH92" s="9"/>
      <c r="AI92" s="11"/>
      <c r="AJ92" s="5"/>
      <c r="AK92" s="2"/>
      <c r="AM92" s="5">
        <v>1</v>
      </c>
      <c r="AN92" s="5">
        <v>1</v>
      </c>
      <c r="AO92" s="5">
        <v>1</v>
      </c>
      <c r="AP92" s="5">
        <v>1</v>
      </c>
      <c r="AQ92" s="5">
        <v>1</v>
      </c>
      <c r="AS92" s="37">
        <f t="shared" si="41"/>
        <v>0</v>
      </c>
      <c r="AT92" s="37">
        <f t="shared" si="42"/>
        <v>86.504000000000005</v>
      </c>
      <c r="AU92" s="37">
        <f t="shared" si="43"/>
        <v>0</v>
      </c>
      <c r="AV92" s="37"/>
      <c r="AW92" s="37"/>
      <c r="AY92" s="37">
        <f t="shared" si="44"/>
        <v>86.504000000000005</v>
      </c>
      <c r="BA92" s="37">
        <v>1</v>
      </c>
      <c r="BB92" s="70">
        <v>66</v>
      </c>
      <c r="BC92" s="41">
        <v>88</v>
      </c>
      <c r="BD92" s="6">
        <v>58.2</v>
      </c>
      <c r="BE92" s="6">
        <v>58.058064516129001</v>
      </c>
      <c r="BF92" s="6">
        <v>58</v>
      </c>
      <c r="BG92" s="6">
        <v>58.1</v>
      </c>
      <c r="BH92" s="6">
        <v>58</v>
      </c>
      <c r="BI92" s="71">
        <v>57</v>
      </c>
      <c r="BJ92" s="41">
        <v>57</v>
      </c>
      <c r="BK92" s="6">
        <v>58</v>
      </c>
      <c r="BL92" s="6">
        <v>58</v>
      </c>
      <c r="BM92" s="6">
        <v>58</v>
      </c>
      <c r="BN92" s="6">
        <v>58</v>
      </c>
      <c r="BO92" s="11">
        <v>58</v>
      </c>
      <c r="BP92" s="46"/>
      <c r="BQ92" s="37">
        <v>1</v>
      </c>
      <c r="BS92" s="76">
        <f t="shared" si="45"/>
        <v>86.504000000000005</v>
      </c>
      <c r="BT92" s="77">
        <f t="shared" si="46"/>
        <v>86.504000000000005</v>
      </c>
      <c r="BU92" s="77">
        <f t="shared" si="47"/>
        <v>0</v>
      </c>
      <c r="BV92" s="78">
        <f t="shared" si="48"/>
        <v>0</v>
      </c>
    </row>
    <row r="93" spans="1:74" ht="18.75">
      <c r="A93" s="6">
        <v>136</v>
      </c>
      <c r="B93" s="10"/>
      <c r="C93" s="10" t="s">
        <v>261</v>
      </c>
      <c r="D93" s="10" t="s">
        <v>262</v>
      </c>
      <c r="E93" s="27"/>
      <c r="F93" s="40">
        <v>81.850999999999999</v>
      </c>
      <c r="G93" s="31" t="s">
        <v>292</v>
      </c>
      <c r="H93" s="29" t="s">
        <v>266</v>
      </c>
      <c r="I93" s="13">
        <f t="shared" si="40"/>
        <v>81.850999999999999</v>
      </c>
      <c r="J93" s="6">
        <v>49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11"/>
      <c r="AB93" s="5"/>
      <c r="AC93" s="11"/>
      <c r="AD93" s="5"/>
      <c r="AE93" s="39">
        <v>74.41</v>
      </c>
      <c r="AF93" s="5"/>
      <c r="AG93" s="2"/>
      <c r="AH93" s="9"/>
      <c r="AI93" s="11"/>
      <c r="AJ93" s="5"/>
      <c r="AK93" s="2"/>
      <c r="AM93" s="5">
        <v>1</v>
      </c>
      <c r="AN93" s="5">
        <v>1</v>
      </c>
      <c r="AO93" s="5">
        <v>1</v>
      </c>
      <c r="AP93" s="5">
        <v>1</v>
      </c>
      <c r="AQ93" s="5">
        <v>1</v>
      </c>
      <c r="AS93" s="37">
        <f t="shared" si="41"/>
        <v>0</v>
      </c>
      <c r="AT93" s="37">
        <f t="shared" si="42"/>
        <v>81.850999999999999</v>
      </c>
      <c r="AU93" s="37">
        <f t="shared" si="43"/>
        <v>0</v>
      </c>
      <c r="AV93" s="37"/>
      <c r="AW93" s="37"/>
      <c r="AY93" s="37">
        <f t="shared" si="44"/>
        <v>81.850999999999999</v>
      </c>
      <c r="BA93" s="37">
        <v>1</v>
      </c>
      <c r="BB93" s="70">
        <v>67</v>
      </c>
      <c r="BC93" s="41">
        <v>89</v>
      </c>
      <c r="BD93" s="6">
        <v>59.2</v>
      </c>
      <c r="BE93" s="6">
        <v>59.058064516129001</v>
      </c>
      <c r="BF93" s="6">
        <v>59</v>
      </c>
      <c r="BG93" s="6">
        <v>59.1</v>
      </c>
      <c r="BH93" s="6">
        <v>59</v>
      </c>
      <c r="BI93" s="71">
        <v>58</v>
      </c>
      <c r="BJ93" s="41">
        <v>58</v>
      </c>
      <c r="BK93" s="6">
        <v>59</v>
      </c>
      <c r="BL93" s="6">
        <v>59</v>
      </c>
      <c r="BM93" s="6">
        <v>59</v>
      </c>
      <c r="BN93" s="6">
        <v>59</v>
      </c>
      <c r="BO93" s="11">
        <v>59</v>
      </c>
      <c r="BP93" s="46"/>
      <c r="BQ93" s="37">
        <v>1</v>
      </c>
      <c r="BS93" s="76">
        <f t="shared" si="45"/>
        <v>81.850999999999999</v>
      </c>
      <c r="BT93" s="77">
        <f t="shared" si="46"/>
        <v>81.850999999999999</v>
      </c>
      <c r="BU93" s="77">
        <f t="shared" si="47"/>
        <v>0</v>
      </c>
      <c r="BV93" s="78">
        <f t="shared" si="48"/>
        <v>0</v>
      </c>
    </row>
    <row r="94" spans="1:74" ht="18.75">
      <c r="A94" s="6">
        <v>137</v>
      </c>
      <c r="B94" s="10"/>
      <c r="C94" s="10" t="s">
        <v>263</v>
      </c>
      <c r="D94" s="10" t="s">
        <v>81</v>
      </c>
      <c r="E94" s="27"/>
      <c r="F94" s="40">
        <v>81.257000000000005</v>
      </c>
      <c r="G94" s="29" t="s">
        <v>34</v>
      </c>
      <c r="H94" s="29" t="s">
        <v>34</v>
      </c>
      <c r="I94" s="13">
        <f t="shared" si="40"/>
        <v>81.257000000000005</v>
      </c>
      <c r="J94" s="6">
        <v>50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11"/>
      <c r="AB94" s="5"/>
      <c r="AC94" s="11"/>
      <c r="AD94" s="5"/>
      <c r="AE94" s="39">
        <v>73.87</v>
      </c>
      <c r="AF94" s="5"/>
      <c r="AG94" s="2"/>
      <c r="AH94" s="9"/>
      <c r="AI94" s="11"/>
      <c r="AJ94" s="5"/>
      <c r="AK94" s="2"/>
      <c r="AM94" s="5">
        <v>1</v>
      </c>
      <c r="AN94" s="5">
        <v>1</v>
      </c>
      <c r="AO94" s="5">
        <v>1</v>
      </c>
      <c r="AP94" s="5">
        <v>1</v>
      </c>
      <c r="AQ94" s="5">
        <v>1</v>
      </c>
      <c r="AS94" s="37">
        <f t="shared" si="41"/>
        <v>0</v>
      </c>
      <c r="AT94" s="37">
        <f t="shared" si="42"/>
        <v>81.257000000000005</v>
      </c>
      <c r="AU94" s="37">
        <f t="shared" si="43"/>
        <v>0</v>
      </c>
      <c r="AV94" s="37"/>
      <c r="AW94" s="37"/>
      <c r="AY94" s="37">
        <f t="shared" si="44"/>
        <v>81.257000000000005</v>
      </c>
      <c r="BA94" s="37">
        <v>1</v>
      </c>
      <c r="BB94" s="70">
        <v>68</v>
      </c>
      <c r="BC94" s="41">
        <v>90</v>
      </c>
      <c r="BD94" s="6">
        <v>60.2</v>
      </c>
      <c r="BE94" s="6">
        <v>60.058064516129001</v>
      </c>
      <c r="BF94" s="6">
        <v>60</v>
      </c>
      <c r="BG94" s="6">
        <v>60.1</v>
      </c>
      <c r="BH94" s="6">
        <v>60</v>
      </c>
      <c r="BI94" s="71">
        <v>59</v>
      </c>
      <c r="BJ94" s="41">
        <v>59</v>
      </c>
      <c r="BK94" s="6">
        <v>60</v>
      </c>
      <c r="BL94" s="6">
        <v>60</v>
      </c>
      <c r="BM94" s="6">
        <v>60</v>
      </c>
      <c r="BN94" s="6">
        <v>60</v>
      </c>
      <c r="BO94" s="11">
        <v>60</v>
      </c>
      <c r="BP94" s="46"/>
      <c r="BQ94" s="37">
        <v>1</v>
      </c>
      <c r="BS94" s="76">
        <f t="shared" si="45"/>
        <v>81.257000000000005</v>
      </c>
      <c r="BT94" s="77">
        <f t="shared" si="46"/>
        <v>81.257000000000005</v>
      </c>
      <c r="BU94" s="77">
        <f t="shared" si="47"/>
        <v>0</v>
      </c>
      <c r="BV94" s="78">
        <f t="shared" si="48"/>
        <v>0</v>
      </c>
    </row>
    <row r="95" spans="1:74" ht="18.75">
      <c r="A95" s="6">
        <v>139</v>
      </c>
      <c r="B95" s="10"/>
      <c r="C95" s="10" t="s">
        <v>267</v>
      </c>
      <c r="D95" s="10" t="s">
        <v>268</v>
      </c>
      <c r="E95" s="27"/>
      <c r="F95" s="40">
        <v>419.07100000000003</v>
      </c>
      <c r="G95" s="29" t="s">
        <v>135</v>
      </c>
      <c r="H95" s="29" t="s">
        <v>135</v>
      </c>
      <c r="I95" s="13">
        <f t="shared" si="40"/>
        <v>419.07100000000003</v>
      </c>
      <c r="J95" s="6">
        <v>52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11"/>
      <c r="AB95" s="5"/>
      <c r="AC95" s="11"/>
      <c r="AD95" s="5"/>
      <c r="AE95" s="144">
        <v>188.18</v>
      </c>
      <c r="AF95" s="5"/>
      <c r="AG95" s="2">
        <v>47.33</v>
      </c>
      <c r="AH95" s="9"/>
      <c r="AI95" s="11"/>
      <c r="AJ95" s="5"/>
      <c r="AK95" s="2"/>
      <c r="AM95" s="5">
        <v>1</v>
      </c>
      <c r="AN95" s="5">
        <v>1.8</v>
      </c>
      <c r="AO95" s="5">
        <v>1</v>
      </c>
      <c r="AP95" s="5">
        <v>1</v>
      </c>
      <c r="AQ95" s="5">
        <v>1</v>
      </c>
      <c r="AS95" s="37">
        <f t="shared" si="41"/>
        <v>0</v>
      </c>
      <c r="AT95" s="37">
        <f t="shared" si="42"/>
        <v>357.54200000000003</v>
      </c>
      <c r="AU95" s="37">
        <f t="shared" si="43"/>
        <v>61.528999999999996</v>
      </c>
      <c r="AV95" s="37"/>
      <c r="AW95" s="37"/>
      <c r="AY95" s="37">
        <f t="shared" si="44"/>
        <v>419.07100000000003</v>
      </c>
      <c r="BA95" s="37">
        <v>1</v>
      </c>
      <c r="BB95" s="70">
        <v>70</v>
      </c>
      <c r="BC95" s="41">
        <v>92</v>
      </c>
      <c r="BD95" s="6">
        <v>62.2</v>
      </c>
      <c r="BE95" s="6">
        <v>62.058064516129001</v>
      </c>
      <c r="BF95" s="6">
        <v>62</v>
      </c>
      <c r="BG95" s="6">
        <v>62.1</v>
      </c>
      <c r="BH95" s="6">
        <v>62</v>
      </c>
      <c r="BI95" s="71">
        <v>61</v>
      </c>
      <c r="BJ95" s="41">
        <v>61</v>
      </c>
      <c r="BK95" s="6">
        <v>62</v>
      </c>
      <c r="BL95" s="6">
        <v>62</v>
      </c>
      <c r="BM95" s="6">
        <v>62</v>
      </c>
      <c r="BN95" s="6">
        <v>62</v>
      </c>
      <c r="BO95" s="11">
        <v>62</v>
      </c>
      <c r="BP95" s="46"/>
      <c r="BQ95" s="37">
        <v>1</v>
      </c>
      <c r="BS95" s="76">
        <f t="shared" si="45"/>
        <v>419.07100000000003</v>
      </c>
      <c r="BT95" s="77">
        <f t="shared" si="46"/>
        <v>419.07100000000003</v>
      </c>
      <c r="BU95" s="77">
        <f t="shared" si="47"/>
        <v>0</v>
      </c>
      <c r="BV95" s="78">
        <f t="shared" si="48"/>
        <v>0</v>
      </c>
    </row>
    <row r="96" spans="1:74" ht="18.75">
      <c r="A96" s="6">
        <v>140</v>
      </c>
      <c r="B96" s="10"/>
      <c r="C96" s="10" t="s">
        <v>146</v>
      </c>
      <c r="D96" s="10" t="s">
        <v>147</v>
      </c>
      <c r="E96" s="27"/>
      <c r="F96" s="40">
        <v>391.87599999999998</v>
      </c>
      <c r="G96" s="29" t="s">
        <v>32</v>
      </c>
      <c r="H96" s="29" t="s">
        <v>32</v>
      </c>
      <c r="I96" s="1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11"/>
      <c r="AB96" s="5"/>
      <c r="AC96" s="29"/>
      <c r="AD96" s="5"/>
      <c r="AE96" s="144">
        <v>181.23</v>
      </c>
      <c r="AF96" s="5"/>
      <c r="AG96" s="2">
        <v>64.45</v>
      </c>
      <c r="AH96" s="9"/>
      <c r="AI96" s="11"/>
      <c r="AJ96" s="5"/>
      <c r="AK96" s="2"/>
      <c r="AM96" s="5">
        <v>1</v>
      </c>
      <c r="AN96" s="5">
        <v>1.6</v>
      </c>
      <c r="AO96" s="5">
        <v>1</v>
      </c>
      <c r="AP96" s="5">
        <v>1</v>
      </c>
      <c r="AQ96" s="5">
        <v>1</v>
      </c>
      <c r="AS96" s="37">
        <f t="shared" si="41"/>
        <v>0</v>
      </c>
      <c r="AT96" s="37">
        <f t="shared" si="42"/>
        <v>308.09100000000001</v>
      </c>
      <c r="AU96" s="37">
        <f t="shared" si="43"/>
        <v>83.784999999999997</v>
      </c>
      <c r="AV96" s="37"/>
      <c r="AW96" s="37"/>
      <c r="AY96" s="37">
        <f t="shared" si="44"/>
        <v>391.87599999999998</v>
      </c>
      <c r="BA96" s="37">
        <v>1</v>
      </c>
      <c r="BB96" s="70">
        <v>71</v>
      </c>
      <c r="BC96" s="41">
        <v>93</v>
      </c>
      <c r="BD96" s="6">
        <v>63.2</v>
      </c>
      <c r="BE96" s="6">
        <v>63.058064516129001</v>
      </c>
      <c r="BF96" s="6">
        <v>63</v>
      </c>
      <c r="BG96" s="6">
        <v>63.1</v>
      </c>
      <c r="BH96" s="6">
        <v>63</v>
      </c>
      <c r="BI96" s="71">
        <v>62</v>
      </c>
      <c r="BJ96" s="41">
        <v>62</v>
      </c>
      <c r="BK96" s="6">
        <v>63</v>
      </c>
      <c r="BL96" s="6">
        <v>63</v>
      </c>
      <c r="BM96" s="6">
        <v>63</v>
      </c>
      <c r="BN96" s="6">
        <v>63</v>
      </c>
      <c r="BO96" s="11">
        <v>63</v>
      </c>
      <c r="BP96" s="46"/>
      <c r="BQ96" s="37">
        <v>1</v>
      </c>
      <c r="BS96" s="76">
        <f t="shared" si="45"/>
        <v>391.87599999999998</v>
      </c>
      <c r="BT96" s="77">
        <f t="shared" si="46"/>
        <v>391.87599999999998</v>
      </c>
      <c r="BU96" s="77">
        <f t="shared" si="47"/>
        <v>0</v>
      </c>
      <c r="BV96" s="78">
        <f t="shared" si="48"/>
        <v>0</v>
      </c>
    </row>
    <row r="97" spans="1:74" ht="18.75">
      <c r="A97" s="6">
        <v>141</v>
      </c>
      <c r="B97" s="10"/>
      <c r="C97" s="10" t="s">
        <v>269</v>
      </c>
      <c r="D97" s="10" t="s">
        <v>270</v>
      </c>
      <c r="E97" s="27"/>
      <c r="F97" s="40">
        <v>287.86100000000005</v>
      </c>
      <c r="G97" s="29" t="s">
        <v>175</v>
      </c>
      <c r="H97" s="29" t="s">
        <v>175</v>
      </c>
      <c r="I97" s="1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11"/>
      <c r="AB97" s="5"/>
      <c r="AC97" s="29"/>
      <c r="AD97" s="5"/>
      <c r="AE97" s="144">
        <v>169.33</v>
      </c>
      <c r="AF97" s="5"/>
      <c r="AG97" s="2"/>
      <c r="AH97" s="9"/>
      <c r="AI97" s="11"/>
      <c r="AJ97" s="5"/>
      <c r="AK97" s="2"/>
      <c r="AM97" s="5">
        <v>1</v>
      </c>
      <c r="AN97" s="5">
        <v>1.6</v>
      </c>
      <c r="AO97" s="5">
        <v>1</v>
      </c>
      <c r="AP97" s="5">
        <v>1</v>
      </c>
      <c r="AQ97" s="5">
        <v>1</v>
      </c>
      <c r="AS97" s="37">
        <f t="shared" si="41"/>
        <v>0</v>
      </c>
      <c r="AT97" s="37">
        <f t="shared" si="42"/>
        <v>287.86100000000005</v>
      </c>
      <c r="AU97" s="37">
        <f t="shared" si="43"/>
        <v>0</v>
      </c>
      <c r="AV97" s="37"/>
      <c r="AW97" s="37"/>
      <c r="AY97" s="37">
        <f t="shared" si="44"/>
        <v>287.86100000000005</v>
      </c>
      <c r="BA97" s="37">
        <v>1</v>
      </c>
      <c r="BB97" s="70">
        <v>72</v>
      </c>
      <c r="BC97" s="41">
        <v>94</v>
      </c>
      <c r="BD97" s="6">
        <v>64.2</v>
      </c>
      <c r="BE97" s="6">
        <v>64.058064516128994</v>
      </c>
      <c r="BF97" s="6">
        <v>64</v>
      </c>
      <c r="BG97" s="6">
        <v>64.099999999999994</v>
      </c>
      <c r="BH97" s="6">
        <v>64</v>
      </c>
      <c r="BI97" s="71">
        <v>63</v>
      </c>
      <c r="BJ97" s="41">
        <v>63</v>
      </c>
      <c r="BK97" s="6">
        <v>64</v>
      </c>
      <c r="BL97" s="6">
        <v>64</v>
      </c>
      <c r="BM97" s="6">
        <v>64</v>
      </c>
      <c r="BN97" s="6">
        <v>64</v>
      </c>
      <c r="BO97" s="11">
        <v>64</v>
      </c>
      <c r="BP97" s="46"/>
      <c r="BQ97" s="37">
        <v>1</v>
      </c>
      <c r="BS97" s="76">
        <f t="shared" si="45"/>
        <v>287.86100000000005</v>
      </c>
      <c r="BT97" s="77">
        <f t="shared" si="46"/>
        <v>287.86100000000005</v>
      </c>
      <c r="BU97" s="77">
        <f t="shared" si="47"/>
        <v>0</v>
      </c>
      <c r="BV97" s="78">
        <f t="shared" si="48"/>
        <v>0</v>
      </c>
    </row>
    <row r="98" spans="1:74" ht="18.75">
      <c r="A98" s="6">
        <v>143</v>
      </c>
      <c r="B98" s="10"/>
      <c r="C98" s="10" t="s">
        <v>148</v>
      </c>
      <c r="D98" s="10" t="s">
        <v>77</v>
      </c>
      <c r="E98" s="27"/>
      <c r="F98" s="40">
        <v>280.11610000000002</v>
      </c>
      <c r="G98" s="29" t="s">
        <v>210</v>
      </c>
      <c r="H98" s="29" t="s">
        <v>210</v>
      </c>
      <c r="I98" s="13">
        <f t="shared" si="40"/>
        <v>381.97649999999999</v>
      </c>
      <c r="J98" s="6">
        <v>56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1"/>
      <c r="AB98" s="5"/>
      <c r="AC98" s="11"/>
      <c r="AD98" s="5"/>
      <c r="AE98" s="144">
        <v>139.82</v>
      </c>
      <c r="AF98" s="5"/>
      <c r="AG98" s="2">
        <v>45.31</v>
      </c>
      <c r="AH98" s="9"/>
      <c r="AI98" s="11"/>
      <c r="AJ98" s="5"/>
      <c r="AK98" s="2"/>
      <c r="AM98" s="5">
        <v>1</v>
      </c>
      <c r="AN98" s="5">
        <v>1.3</v>
      </c>
      <c r="AO98" s="5">
        <v>1</v>
      </c>
      <c r="AP98" s="5">
        <v>1</v>
      </c>
      <c r="AQ98" s="5">
        <v>1</v>
      </c>
      <c r="AS98" s="37">
        <f t="shared" si="41"/>
        <v>0</v>
      </c>
      <c r="AT98" s="37">
        <f t="shared" si="42"/>
        <v>195.74799999999999</v>
      </c>
      <c r="AU98" s="37">
        <f t="shared" si="43"/>
        <v>58.903000000000006</v>
      </c>
      <c r="AV98" s="37"/>
      <c r="AW98" s="37"/>
      <c r="AY98" s="37">
        <f t="shared" si="44"/>
        <v>254.65100000000001</v>
      </c>
      <c r="BA98" s="37">
        <v>1.5</v>
      </c>
      <c r="BB98" s="70">
        <v>74</v>
      </c>
      <c r="BC98" s="41">
        <v>96</v>
      </c>
      <c r="BD98" s="6">
        <v>66.2</v>
      </c>
      <c r="BE98" s="6">
        <v>66.058064516128994</v>
      </c>
      <c r="BF98" s="6">
        <v>66</v>
      </c>
      <c r="BG98" s="6">
        <v>66.099999999999994</v>
      </c>
      <c r="BH98" s="6">
        <v>66</v>
      </c>
      <c r="BI98" s="71">
        <v>65</v>
      </c>
      <c r="BJ98" s="41">
        <v>65</v>
      </c>
      <c r="BK98" s="6">
        <v>66</v>
      </c>
      <c r="BL98" s="6">
        <v>66</v>
      </c>
      <c r="BM98" s="6">
        <v>66</v>
      </c>
      <c r="BN98" s="6">
        <v>66</v>
      </c>
      <c r="BO98" s="11">
        <v>66</v>
      </c>
      <c r="BP98" s="46"/>
      <c r="BQ98" s="37">
        <v>1</v>
      </c>
      <c r="BS98" s="76">
        <f t="shared" si="45"/>
        <v>381.97649999999999</v>
      </c>
      <c r="BT98" s="77">
        <f t="shared" si="46"/>
        <v>254.65100000000001</v>
      </c>
      <c r="BU98" s="77">
        <f t="shared" si="47"/>
        <v>127.32550000000001</v>
      </c>
      <c r="BV98" s="78">
        <f t="shared" si="48"/>
        <v>0.33333333333333337</v>
      </c>
    </row>
    <row r="99" spans="1:74" ht="18.75">
      <c r="A99" s="6">
        <v>146</v>
      </c>
      <c r="B99" s="10"/>
      <c r="C99" s="10" t="s">
        <v>271</v>
      </c>
      <c r="D99" s="10" t="s">
        <v>272</v>
      </c>
      <c r="E99" s="27"/>
      <c r="F99" s="40">
        <v>184.328</v>
      </c>
      <c r="G99" s="29" t="s">
        <v>26</v>
      </c>
      <c r="H99" s="29" t="s">
        <v>26</v>
      </c>
      <c r="I99" s="13">
        <f t="shared" si="40"/>
        <v>184.328</v>
      </c>
      <c r="J99" s="6">
        <v>59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11"/>
      <c r="AB99" s="5"/>
      <c r="AC99" s="11"/>
      <c r="AD99" s="5"/>
      <c r="AE99" s="144">
        <v>126.03</v>
      </c>
      <c r="AF99" s="5"/>
      <c r="AG99" s="2">
        <v>35.15</v>
      </c>
      <c r="AH99" s="9"/>
      <c r="AI99" s="11"/>
      <c r="AJ99" s="5"/>
      <c r="AK99" s="2"/>
      <c r="AM99" s="5">
        <v>1</v>
      </c>
      <c r="AN99" s="5">
        <v>1</v>
      </c>
      <c r="AO99" s="5">
        <v>1</v>
      </c>
      <c r="AP99" s="5">
        <v>1</v>
      </c>
      <c r="AQ99" s="5">
        <v>1</v>
      </c>
      <c r="AS99" s="37">
        <f t="shared" si="41"/>
        <v>0</v>
      </c>
      <c r="AT99" s="37">
        <f t="shared" si="42"/>
        <v>138.63300000000001</v>
      </c>
      <c r="AU99" s="37">
        <f t="shared" si="43"/>
        <v>45.695</v>
      </c>
      <c r="AV99" s="37"/>
      <c r="AW99" s="37"/>
      <c r="AY99" s="37">
        <f t="shared" si="44"/>
        <v>184.328</v>
      </c>
      <c r="BA99" s="37">
        <v>1</v>
      </c>
      <c r="BB99" s="70">
        <v>77</v>
      </c>
      <c r="BC99" s="41">
        <v>99</v>
      </c>
      <c r="BD99" s="6">
        <v>69.2</v>
      </c>
      <c r="BE99" s="6">
        <v>69.058064516128994</v>
      </c>
      <c r="BF99" s="6">
        <v>69</v>
      </c>
      <c r="BG99" s="6">
        <v>69.099999999999994</v>
      </c>
      <c r="BH99" s="6">
        <v>69</v>
      </c>
      <c r="BI99" s="71">
        <v>68</v>
      </c>
      <c r="BJ99" s="41">
        <v>68</v>
      </c>
      <c r="BK99" s="6">
        <v>69</v>
      </c>
      <c r="BL99" s="6">
        <v>69</v>
      </c>
      <c r="BM99" s="6">
        <v>69</v>
      </c>
      <c r="BN99" s="6">
        <v>69</v>
      </c>
      <c r="BO99" s="11">
        <v>69</v>
      </c>
      <c r="BP99" s="46"/>
      <c r="BQ99" s="37">
        <v>1</v>
      </c>
      <c r="BS99" s="76">
        <f t="shared" si="45"/>
        <v>184.328</v>
      </c>
      <c r="BT99" s="77">
        <f t="shared" si="46"/>
        <v>184.328</v>
      </c>
      <c r="BU99" s="77">
        <f t="shared" si="47"/>
        <v>0</v>
      </c>
      <c r="BV99" s="78">
        <f t="shared" si="48"/>
        <v>0</v>
      </c>
    </row>
    <row r="100" spans="1:74" ht="18.75">
      <c r="A100" s="6">
        <v>147</v>
      </c>
      <c r="B100" s="10"/>
      <c r="C100" s="10" t="s">
        <v>202</v>
      </c>
      <c r="D100" s="10" t="s">
        <v>181</v>
      </c>
      <c r="E100" s="27"/>
      <c r="F100" s="40">
        <v>168.37299999999999</v>
      </c>
      <c r="G100" s="29" t="s">
        <v>236</v>
      </c>
      <c r="H100" s="29" t="s">
        <v>236</v>
      </c>
      <c r="I100" s="13">
        <f t="shared" si="40"/>
        <v>235.72219999999999</v>
      </c>
      <c r="J100" s="6">
        <v>60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11"/>
      <c r="AB100" s="5"/>
      <c r="AC100" s="11"/>
      <c r="AD100" s="5"/>
      <c r="AE100" s="144">
        <v>102.52</v>
      </c>
      <c r="AF100" s="5"/>
      <c r="AG100" s="2">
        <v>42.77</v>
      </c>
      <c r="AH100" s="9"/>
      <c r="AI100" s="11"/>
      <c r="AJ100" s="5"/>
      <c r="AK100" s="2"/>
      <c r="AM100" s="5">
        <v>1</v>
      </c>
      <c r="AN100" s="5">
        <v>1</v>
      </c>
      <c r="AO100" s="5">
        <v>1</v>
      </c>
      <c r="AP100" s="5">
        <v>1</v>
      </c>
      <c r="AQ100" s="5">
        <v>1</v>
      </c>
      <c r="AS100" s="37">
        <f t="shared" si="41"/>
        <v>0</v>
      </c>
      <c r="AT100" s="37">
        <f t="shared" si="42"/>
        <v>112.77199999999999</v>
      </c>
      <c r="AU100" s="37">
        <f t="shared" si="43"/>
        <v>55.601000000000006</v>
      </c>
      <c r="AV100" s="37"/>
      <c r="AW100" s="37"/>
      <c r="AY100" s="37">
        <f t="shared" si="44"/>
        <v>168.37299999999999</v>
      </c>
      <c r="BA100" s="37">
        <v>1.4</v>
      </c>
      <c r="BB100" s="70">
        <v>78</v>
      </c>
      <c r="BC100" s="41">
        <v>100</v>
      </c>
      <c r="BD100" s="6">
        <v>70.2</v>
      </c>
      <c r="BE100" s="6">
        <v>70.058064516128994</v>
      </c>
      <c r="BF100" s="6">
        <v>70</v>
      </c>
      <c r="BG100" s="6">
        <v>70.099999999999994</v>
      </c>
      <c r="BH100" s="6">
        <v>70</v>
      </c>
      <c r="BI100" s="71">
        <v>69</v>
      </c>
      <c r="BJ100" s="41">
        <v>69</v>
      </c>
      <c r="BK100" s="6">
        <v>70</v>
      </c>
      <c r="BL100" s="6">
        <v>70</v>
      </c>
      <c r="BM100" s="6">
        <v>70</v>
      </c>
      <c r="BN100" s="6">
        <v>70</v>
      </c>
      <c r="BO100" s="11">
        <v>70</v>
      </c>
      <c r="BP100" s="46"/>
      <c r="BQ100" s="37">
        <v>1</v>
      </c>
      <c r="BS100" s="76">
        <f t="shared" si="45"/>
        <v>235.72219999999999</v>
      </c>
      <c r="BT100" s="77">
        <f t="shared" si="46"/>
        <v>168.37299999999999</v>
      </c>
      <c r="BU100" s="77">
        <f t="shared" si="47"/>
        <v>67.349199999999982</v>
      </c>
      <c r="BV100" s="78">
        <f t="shared" si="48"/>
        <v>0.28571428571428564</v>
      </c>
    </row>
    <row r="101" spans="1:74" ht="18.75">
      <c r="A101" s="6">
        <v>148</v>
      </c>
      <c r="B101" s="10"/>
      <c r="C101" s="10" t="s">
        <v>273</v>
      </c>
      <c r="D101" s="10" t="s">
        <v>274</v>
      </c>
      <c r="E101" s="27"/>
      <c r="F101" s="40">
        <v>184.27300000000002</v>
      </c>
      <c r="G101" s="29" t="s">
        <v>29</v>
      </c>
      <c r="H101" s="29" t="s">
        <v>29</v>
      </c>
      <c r="I101" s="1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11"/>
      <c r="AB101" s="5"/>
      <c r="AC101" s="30"/>
      <c r="AD101" s="5"/>
      <c r="AE101" s="144">
        <v>101.15</v>
      </c>
      <c r="AF101" s="5"/>
      <c r="AG101" s="2">
        <v>56.16</v>
      </c>
      <c r="AH101" s="9"/>
      <c r="AI101" s="11"/>
      <c r="AJ101" s="5"/>
      <c r="AK101" s="2"/>
      <c r="AM101" s="5">
        <v>1</v>
      </c>
      <c r="AN101" s="5">
        <v>1</v>
      </c>
      <c r="AO101" s="5">
        <v>1</v>
      </c>
      <c r="AP101" s="5">
        <v>1</v>
      </c>
      <c r="AQ101" s="5">
        <v>1</v>
      </c>
      <c r="AS101" s="37">
        <f t="shared" si="41"/>
        <v>0</v>
      </c>
      <c r="AT101" s="37">
        <f t="shared" si="42"/>
        <v>111.26500000000001</v>
      </c>
      <c r="AU101" s="37">
        <f t="shared" si="43"/>
        <v>73.007999999999996</v>
      </c>
      <c r="AV101" s="37"/>
      <c r="AW101" s="37"/>
      <c r="AY101" s="37">
        <f t="shared" si="44"/>
        <v>184.27300000000002</v>
      </c>
      <c r="BA101" s="37">
        <v>1</v>
      </c>
      <c r="BB101" s="70">
        <v>79</v>
      </c>
      <c r="BC101" s="41">
        <v>101</v>
      </c>
      <c r="BD101" s="6">
        <v>71.2</v>
      </c>
      <c r="BE101" s="6">
        <v>71.058064516128994</v>
      </c>
      <c r="BF101" s="6">
        <v>71</v>
      </c>
      <c r="BG101" s="6">
        <v>71.099999999999994</v>
      </c>
      <c r="BH101" s="6">
        <v>71</v>
      </c>
      <c r="BI101" s="71">
        <v>70</v>
      </c>
      <c r="BJ101" s="41">
        <v>70</v>
      </c>
      <c r="BK101" s="6">
        <v>71</v>
      </c>
      <c r="BL101" s="6">
        <v>71</v>
      </c>
      <c r="BM101" s="6">
        <v>71</v>
      </c>
      <c r="BN101" s="6">
        <v>71</v>
      </c>
      <c r="BO101" s="11">
        <v>71</v>
      </c>
      <c r="BP101" s="46"/>
      <c r="BQ101" s="37">
        <v>1</v>
      </c>
      <c r="BS101" s="76">
        <f t="shared" si="45"/>
        <v>184.27300000000002</v>
      </c>
      <c r="BT101" s="77">
        <f t="shared" si="46"/>
        <v>184.27300000000002</v>
      </c>
      <c r="BU101" s="77">
        <f t="shared" si="47"/>
        <v>0</v>
      </c>
      <c r="BV101" s="78">
        <f t="shared" si="48"/>
        <v>0</v>
      </c>
    </row>
    <row r="102" spans="1:74" ht="18.75">
      <c r="A102" s="6">
        <v>149</v>
      </c>
      <c r="B102" s="10"/>
      <c r="C102" s="10" t="s">
        <v>203</v>
      </c>
      <c r="D102" s="10" t="s">
        <v>204</v>
      </c>
      <c r="E102" s="27"/>
      <c r="F102" s="40">
        <v>153.42099999999999</v>
      </c>
      <c r="G102" s="29" t="s">
        <v>25</v>
      </c>
      <c r="H102" s="29" t="s">
        <v>25</v>
      </c>
      <c r="I102" s="1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11"/>
      <c r="AB102" s="5"/>
      <c r="AC102" s="30"/>
      <c r="AD102" s="5"/>
      <c r="AE102" s="144">
        <v>98.37</v>
      </c>
      <c r="AF102" s="5"/>
      <c r="AG102" s="2">
        <v>34.78</v>
      </c>
      <c r="AH102" s="9"/>
      <c r="AI102" s="11"/>
      <c r="AJ102" s="5"/>
      <c r="AK102" s="2"/>
      <c r="AM102" s="5">
        <v>1</v>
      </c>
      <c r="AN102" s="5">
        <v>1</v>
      </c>
      <c r="AO102" s="5">
        <v>1</v>
      </c>
      <c r="AP102" s="5">
        <v>1</v>
      </c>
      <c r="AQ102" s="5">
        <v>1</v>
      </c>
      <c r="AS102" s="37">
        <f t="shared" si="41"/>
        <v>0</v>
      </c>
      <c r="AT102" s="37">
        <f t="shared" si="42"/>
        <v>108.20700000000001</v>
      </c>
      <c r="AU102" s="37">
        <f t="shared" si="43"/>
        <v>45.213999999999999</v>
      </c>
      <c r="AV102" s="37"/>
      <c r="AW102" s="37"/>
      <c r="AY102" s="37">
        <f t="shared" si="44"/>
        <v>153.42099999999999</v>
      </c>
      <c r="BA102" s="37">
        <v>1</v>
      </c>
      <c r="BB102" s="70">
        <v>80</v>
      </c>
      <c r="BC102" s="41">
        <v>102</v>
      </c>
      <c r="BD102" s="6">
        <v>72.2</v>
      </c>
      <c r="BE102" s="6">
        <v>72.058064516128994</v>
      </c>
      <c r="BF102" s="6">
        <v>72</v>
      </c>
      <c r="BG102" s="6">
        <v>72.099999999999994</v>
      </c>
      <c r="BH102" s="6">
        <v>72</v>
      </c>
      <c r="BI102" s="71">
        <v>71</v>
      </c>
      <c r="BJ102" s="41">
        <v>71</v>
      </c>
      <c r="BK102" s="6">
        <v>72</v>
      </c>
      <c r="BL102" s="6">
        <v>72</v>
      </c>
      <c r="BM102" s="6">
        <v>72</v>
      </c>
      <c r="BN102" s="6">
        <v>72</v>
      </c>
      <c r="BO102" s="11">
        <v>72</v>
      </c>
      <c r="BP102" s="46"/>
      <c r="BQ102" s="37">
        <v>1</v>
      </c>
      <c r="BS102" s="76">
        <f t="shared" si="45"/>
        <v>153.42099999999999</v>
      </c>
      <c r="BT102" s="77">
        <f t="shared" si="46"/>
        <v>153.42099999999999</v>
      </c>
      <c r="BU102" s="77">
        <f t="shared" si="47"/>
        <v>0</v>
      </c>
      <c r="BV102" s="78">
        <f t="shared" si="48"/>
        <v>0</v>
      </c>
    </row>
    <row r="103" spans="1:74" ht="19.5" thickBot="1">
      <c r="A103" s="6">
        <v>150</v>
      </c>
      <c r="B103" s="10"/>
      <c r="C103" s="10" t="s">
        <v>275</v>
      </c>
      <c r="D103" s="10" t="s">
        <v>276</v>
      </c>
      <c r="E103" s="27"/>
      <c r="F103" s="40">
        <v>441.50300000000004</v>
      </c>
      <c r="G103" s="29" t="s">
        <v>208</v>
      </c>
      <c r="H103" s="29" t="s">
        <v>208</v>
      </c>
      <c r="I103" s="13">
        <f t="shared" si="40"/>
        <v>441.50300000000004</v>
      </c>
      <c r="J103" s="6">
        <v>63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11"/>
      <c r="AB103" s="7"/>
      <c r="AC103" s="30">
        <v>216.12</v>
      </c>
      <c r="AD103" s="5"/>
      <c r="AE103" s="144">
        <v>87.01</v>
      </c>
      <c r="AF103" s="7"/>
      <c r="AG103" s="8"/>
      <c r="AH103" s="9"/>
      <c r="AI103" s="11"/>
      <c r="AJ103" s="7"/>
      <c r="AK103" s="8"/>
      <c r="AM103" s="5">
        <v>1.6</v>
      </c>
      <c r="AN103" s="5">
        <v>1</v>
      </c>
      <c r="AO103" s="5">
        <v>1</v>
      </c>
      <c r="AP103" s="5">
        <v>1</v>
      </c>
      <c r="AQ103" s="5">
        <v>1</v>
      </c>
      <c r="AS103" s="37">
        <f t="shared" si="41"/>
        <v>345.79200000000003</v>
      </c>
      <c r="AT103" s="37">
        <f t="shared" si="42"/>
        <v>95.711000000000013</v>
      </c>
      <c r="AU103" s="37">
        <f t="shared" si="43"/>
        <v>0</v>
      </c>
      <c r="AV103" s="37"/>
      <c r="AW103" s="37"/>
      <c r="AY103" s="37">
        <f t="shared" si="44"/>
        <v>441.50300000000004</v>
      </c>
      <c r="BA103" s="37">
        <v>1</v>
      </c>
      <c r="BB103" s="70">
        <v>81</v>
      </c>
      <c r="BC103" s="41">
        <v>103</v>
      </c>
      <c r="BD103" s="6">
        <v>73.2</v>
      </c>
      <c r="BE103" s="6">
        <v>73.058064516128994</v>
      </c>
      <c r="BF103" s="6">
        <v>73</v>
      </c>
      <c r="BG103" s="6">
        <v>73.099999999999994</v>
      </c>
      <c r="BH103" s="6">
        <v>73</v>
      </c>
      <c r="BI103" s="71">
        <v>72</v>
      </c>
      <c r="BJ103" s="41">
        <v>72</v>
      </c>
      <c r="BK103" s="6">
        <v>73</v>
      </c>
      <c r="BL103" s="6">
        <v>73</v>
      </c>
      <c r="BM103" s="6">
        <v>73</v>
      </c>
      <c r="BN103" s="6">
        <v>73</v>
      </c>
      <c r="BO103" s="11">
        <v>73</v>
      </c>
      <c r="BP103" s="46"/>
      <c r="BQ103" s="37">
        <v>1</v>
      </c>
      <c r="BS103" s="79">
        <f t="shared" si="45"/>
        <v>441.50300000000004</v>
      </c>
      <c r="BT103" s="80">
        <f t="shared" si="46"/>
        <v>441.50300000000004</v>
      </c>
      <c r="BU103" s="80">
        <f t="shared" si="47"/>
        <v>0</v>
      </c>
      <c r="BV103" s="81">
        <f t="shared" si="48"/>
        <v>0</v>
      </c>
    </row>
    <row r="104" spans="1:74" ht="18.75">
      <c r="A104" s="6">
        <v>143</v>
      </c>
      <c r="B104" s="10"/>
      <c r="C104" s="10" t="s">
        <v>201</v>
      </c>
      <c r="D104" s="10" t="s">
        <v>184</v>
      </c>
      <c r="E104" s="27"/>
      <c r="F104" s="40">
        <v>134.55599999999998</v>
      </c>
      <c r="G104" s="29" t="s">
        <v>26</v>
      </c>
      <c r="H104" s="29" t="s">
        <v>26</v>
      </c>
      <c r="I104" s="13">
        <f t="shared" ref="I104:I108" si="49">BS104</f>
        <v>134.55599999999998</v>
      </c>
      <c r="J104" s="6">
        <v>56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11"/>
      <c r="AB104" s="5"/>
      <c r="AC104" s="11"/>
      <c r="AD104" s="5"/>
      <c r="AE104" s="144">
        <v>81.22</v>
      </c>
      <c r="AF104" s="5"/>
      <c r="AG104" s="2">
        <v>34.78</v>
      </c>
      <c r="AH104" s="9"/>
      <c r="AI104" s="11"/>
      <c r="AJ104" s="5"/>
      <c r="AK104" s="2"/>
      <c r="AM104" s="5">
        <v>1</v>
      </c>
      <c r="AN104" s="5">
        <v>1</v>
      </c>
      <c r="AO104" s="5">
        <v>1</v>
      </c>
      <c r="AP104" s="5">
        <v>1</v>
      </c>
      <c r="AQ104" s="5">
        <v>1</v>
      </c>
      <c r="AS104" s="37">
        <f t="shared" ref="AS104:AS121" si="50">AC104*AM104</f>
        <v>0</v>
      </c>
      <c r="AT104" s="37">
        <f t="shared" ref="AT104:AT121" si="51">AE104+(AE104*(AN104-1))+(AE104*0.1)</f>
        <v>89.341999999999999</v>
      </c>
      <c r="AU104" s="37">
        <f t="shared" ref="AU104:AU121" si="52">AG104+(AG104*(AO104-1))+(AG104*0.3)</f>
        <v>45.213999999999999</v>
      </c>
      <c r="AV104" s="37"/>
      <c r="AW104" s="37"/>
      <c r="AY104" s="37">
        <f t="shared" ref="AY104:AY121" si="53">SUM(AS104:AW104)</f>
        <v>134.55599999999998</v>
      </c>
      <c r="BA104" s="37">
        <v>1</v>
      </c>
      <c r="BB104" s="70">
        <v>74</v>
      </c>
      <c r="BC104" s="41">
        <v>96</v>
      </c>
      <c r="BD104" s="6">
        <v>66.2</v>
      </c>
      <c r="BE104" s="6">
        <v>66.058064516128994</v>
      </c>
      <c r="BF104" s="6">
        <v>66</v>
      </c>
      <c r="BG104" s="6">
        <v>66.099999999999994</v>
      </c>
      <c r="BH104" s="6">
        <v>66</v>
      </c>
      <c r="BI104" s="71">
        <v>65</v>
      </c>
      <c r="BJ104" s="41">
        <v>65</v>
      </c>
      <c r="BK104" s="6">
        <v>66</v>
      </c>
      <c r="BL104" s="6">
        <v>66</v>
      </c>
      <c r="BM104" s="6">
        <v>66</v>
      </c>
      <c r="BN104" s="6">
        <v>66</v>
      </c>
      <c r="BO104" s="11">
        <v>66</v>
      </c>
      <c r="BP104" s="46"/>
      <c r="BQ104" s="37">
        <v>1</v>
      </c>
      <c r="BS104" s="76">
        <f t="shared" ref="BS104:BS121" si="54">BT104+BU104</f>
        <v>134.55599999999998</v>
      </c>
      <c r="BT104" s="77">
        <f t="shared" ref="BT104:BT121" si="55">AY104</f>
        <v>134.55599999999998</v>
      </c>
      <c r="BU104" s="77">
        <f t="shared" ref="BU104:BU121" si="56">(AY104*(BA104-1))+(AY104*(BQ104-1))</f>
        <v>0</v>
      </c>
      <c r="BV104" s="78">
        <f t="shared" ref="BV104:BV121" si="57">(BU104/BS104)</f>
        <v>0</v>
      </c>
    </row>
    <row r="105" spans="1:74" ht="18.75">
      <c r="A105" s="6">
        <v>144</v>
      </c>
      <c r="B105" s="10"/>
      <c r="C105" s="10" t="s">
        <v>277</v>
      </c>
      <c r="D105" s="10" t="s">
        <v>278</v>
      </c>
      <c r="E105" s="27"/>
      <c r="F105" s="40">
        <v>80.816999999999993</v>
      </c>
      <c r="G105" s="29" t="s">
        <v>279</v>
      </c>
      <c r="H105" s="29" t="s">
        <v>279</v>
      </c>
      <c r="I105" s="13">
        <f t="shared" si="49"/>
        <v>80.816999999999993</v>
      </c>
      <c r="J105" s="6">
        <v>57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1"/>
      <c r="AB105" s="5"/>
      <c r="AC105" s="11"/>
      <c r="AD105" s="5"/>
      <c r="AE105" s="144">
        <v>73.47</v>
      </c>
      <c r="AF105" s="5"/>
      <c r="AG105" s="2"/>
      <c r="AH105" s="9"/>
      <c r="AI105" s="11"/>
      <c r="AJ105" s="5"/>
      <c r="AK105" s="2"/>
      <c r="AM105" s="5">
        <v>1</v>
      </c>
      <c r="AN105" s="5">
        <v>1</v>
      </c>
      <c r="AO105" s="5">
        <v>1</v>
      </c>
      <c r="AP105" s="5">
        <v>1</v>
      </c>
      <c r="AQ105" s="5">
        <v>1</v>
      </c>
      <c r="AS105" s="37">
        <f t="shared" si="50"/>
        <v>0</v>
      </c>
      <c r="AT105" s="37">
        <f t="shared" si="51"/>
        <v>80.816999999999993</v>
      </c>
      <c r="AU105" s="37">
        <f t="shared" si="52"/>
        <v>0</v>
      </c>
      <c r="AV105" s="37"/>
      <c r="AW105" s="37"/>
      <c r="AY105" s="37">
        <f t="shared" si="53"/>
        <v>80.816999999999993</v>
      </c>
      <c r="BA105" s="37">
        <v>1</v>
      </c>
      <c r="BB105" s="70">
        <v>75</v>
      </c>
      <c r="BC105" s="41">
        <v>97</v>
      </c>
      <c r="BD105" s="6">
        <v>67.2</v>
      </c>
      <c r="BE105" s="6">
        <v>67.058064516128994</v>
      </c>
      <c r="BF105" s="6">
        <v>67</v>
      </c>
      <c r="BG105" s="6">
        <v>67.099999999999994</v>
      </c>
      <c r="BH105" s="6">
        <v>67</v>
      </c>
      <c r="BI105" s="71">
        <v>66</v>
      </c>
      <c r="BJ105" s="41">
        <v>66</v>
      </c>
      <c r="BK105" s="6">
        <v>67</v>
      </c>
      <c r="BL105" s="6">
        <v>67</v>
      </c>
      <c r="BM105" s="6">
        <v>67</v>
      </c>
      <c r="BN105" s="6">
        <v>67</v>
      </c>
      <c r="BO105" s="11">
        <v>67</v>
      </c>
      <c r="BP105" s="46"/>
      <c r="BQ105" s="37">
        <v>1</v>
      </c>
      <c r="BS105" s="76">
        <f t="shared" si="54"/>
        <v>80.816999999999993</v>
      </c>
      <c r="BT105" s="77">
        <f t="shared" si="55"/>
        <v>80.816999999999993</v>
      </c>
      <c r="BU105" s="77">
        <f t="shared" si="56"/>
        <v>0</v>
      </c>
      <c r="BV105" s="78">
        <f t="shared" si="57"/>
        <v>0</v>
      </c>
    </row>
    <row r="106" spans="1:74" ht="18.75">
      <c r="A106" s="6">
        <v>145</v>
      </c>
      <c r="B106" s="10"/>
      <c r="C106" s="10" t="s">
        <v>206</v>
      </c>
      <c r="D106" s="10" t="s">
        <v>207</v>
      </c>
      <c r="E106" s="27"/>
      <c r="F106" s="40">
        <v>78.825999999999993</v>
      </c>
      <c r="G106" s="29" t="s">
        <v>25</v>
      </c>
      <c r="H106" s="29" t="s">
        <v>25</v>
      </c>
      <c r="I106" s="13">
        <f t="shared" si="49"/>
        <v>110.35639999999998</v>
      </c>
      <c r="J106" s="6">
        <v>58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11"/>
      <c r="AB106" s="5"/>
      <c r="AC106" s="11"/>
      <c r="AD106" s="5"/>
      <c r="AE106" s="144">
        <v>71.66</v>
      </c>
      <c r="AF106" s="5"/>
      <c r="AG106" s="2"/>
      <c r="AH106" s="9"/>
      <c r="AI106" s="11"/>
      <c r="AJ106" s="5"/>
      <c r="AK106" s="2"/>
      <c r="AM106" s="5">
        <v>1</v>
      </c>
      <c r="AN106" s="5">
        <v>1</v>
      </c>
      <c r="AO106" s="5">
        <v>1</v>
      </c>
      <c r="AP106" s="5">
        <v>1</v>
      </c>
      <c r="AQ106" s="5">
        <v>1</v>
      </c>
      <c r="AS106" s="37">
        <f t="shared" si="50"/>
        <v>0</v>
      </c>
      <c r="AT106" s="37">
        <f t="shared" si="51"/>
        <v>78.825999999999993</v>
      </c>
      <c r="AU106" s="37">
        <f t="shared" si="52"/>
        <v>0</v>
      </c>
      <c r="AV106" s="37"/>
      <c r="AW106" s="37"/>
      <c r="AY106" s="37">
        <f t="shared" si="53"/>
        <v>78.825999999999993</v>
      </c>
      <c r="BA106" s="37">
        <v>1.4</v>
      </c>
      <c r="BB106" s="70">
        <v>76</v>
      </c>
      <c r="BC106" s="41">
        <v>98</v>
      </c>
      <c r="BD106" s="6">
        <v>68.2</v>
      </c>
      <c r="BE106" s="6">
        <v>68.058064516128994</v>
      </c>
      <c r="BF106" s="6">
        <v>68</v>
      </c>
      <c r="BG106" s="6">
        <v>68.099999999999994</v>
      </c>
      <c r="BH106" s="6">
        <v>68</v>
      </c>
      <c r="BI106" s="71">
        <v>67</v>
      </c>
      <c r="BJ106" s="41">
        <v>67</v>
      </c>
      <c r="BK106" s="6">
        <v>68</v>
      </c>
      <c r="BL106" s="6">
        <v>68</v>
      </c>
      <c r="BM106" s="6">
        <v>68</v>
      </c>
      <c r="BN106" s="6">
        <v>68</v>
      </c>
      <c r="BO106" s="11">
        <v>68</v>
      </c>
      <c r="BP106" s="46"/>
      <c r="BQ106" s="37">
        <v>1</v>
      </c>
      <c r="BS106" s="76">
        <f t="shared" si="54"/>
        <v>110.35639999999998</v>
      </c>
      <c r="BT106" s="77">
        <f t="shared" si="55"/>
        <v>78.825999999999993</v>
      </c>
      <c r="BU106" s="77">
        <f t="shared" si="56"/>
        <v>31.53039999999999</v>
      </c>
      <c r="BV106" s="78">
        <f t="shared" si="57"/>
        <v>0.2857142857142857</v>
      </c>
    </row>
    <row r="107" spans="1:74" ht="18.75">
      <c r="A107" s="6">
        <v>146</v>
      </c>
      <c r="B107" s="10"/>
      <c r="C107" s="10" t="s">
        <v>195</v>
      </c>
      <c r="D107" s="10" t="s">
        <v>196</v>
      </c>
      <c r="E107" s="27"/>
      <c r="F107" s="40">
        <v>694.63800000000003</v>
      </c>
      <c r="G107" s="29" t="s">
        <v>199</v>
      </c>
      <c r="H107" s="29" t="s">
        <v>199</v>
      </c>
      <c r="I107" s="13">
        <f t="shared" si="49"/>
        <v>694.63800000000003</v>
      </c>
      <c r="J107" s="6">
        <v>59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11"/>
      <c r="AB107" s="5"/>
      <c r="AC107" s="30">
        <v>309.49</v>
      </c>
      <c r="AD107" s="5"/>
      <c r="AE107" s="2">
        <v>68.78</v>
      </c>
      <c r="AF107" s="5"/>
      <c r="AG107" s="2"/>
      <c r="AH107" s="9"/>
      <c r="AI107" s="11"/>
      <c r="AJ107" s="5"/>
      <c r="AK107" s="2"/>
      <c r="AM107" s="5">
        <v>2</v>
      </c>
      <c r="AN107" s="5">
        <v>1</v>
      </c>
      <c r="AO107" s="5">
        <v>1</v>
      </c>
      <c r="AP107" s="5">
        <v>1</v>
      </c>
      <c r="AQ107" s="5">
        <v>1</v>
      </c>
      <c r="AS107" s="37">
        <f t="shared" si="50"/>
        <v>618.98</v>
      </c>
      <c r="AT107" s="37">
        <f t="shared" si="51"/>
        <v>75.658000000000001</v>
      </c>
      <c r="AU107" s="37">
        <f t="shared" si="52"/>
        <v>0</v>
      </c>
      <c r="AV107" s="37"/>
      <c r="AW107" s="37"/>
      <c r="AY107" s="37">
        <f t="shared" si="53"/>
        <v>694.63800000000003</v>
      </c>
      <c r="BA107" s="37">
        <v>1</v>
      </c>
      <c r="BB107" s="70">
        <v>77</v>
      </c>
      <c r="BC107" s="41">
        <v>99</v>
      </c>
      <c r="BD107" s="6">
        <v>69.2</v>
      </c>
      <c r="BE107" s="6">
        <v>69.058064516128994</v>
      </c>
      <c r="BF107" s="6">
        <v>69</v>
      </c>
      <c r="BG107" s="6">
        <v>69.099999999999994</v>
      </c>
      <c r="BH107" s="6">
        <v>69</v>
      </c>
      <c r="BI107" s="71">
        <v>68</v>
      </c>
      <c r="BJ107" s="41">
        <v>68</v>
      </c>
      <c r="BK107" s="6">
        <v>69</v>
      </c>
      <c r="BL107" s="6">
        <v>69</v>
      </c>
      <c r="BM107" s="6">
        <v>69</v>
      </c>
      <c r="BN107" s="6">
        <v>69</v>
      </c>
      <c r="BO107" s="11">
        <v>69</v>
      </c>
      <c r="BP107" s="46"/>
      <c r="BQ107" s="37">
        <v>1</v>
      </c>
      <c r="BS107" s="76">
        <f t="shared" si="54"/>
        <v>694.63800000000003</v>
      </c>
      <c r="BT107" s="77">
        <f t="shared" si="55"/>
        <v>694.63800000000003</v>
      </c>
      <c r="BU107" s="77">
        <f t="shared" si="56"/>
        <v>0</v>
      </c>
      <c r="BV107" s="78">
        <f t="shared" si="57"/>
        <v>0</v>
      </c>
    </row>
    <row r="108" spans="1:74" ht="18.75">
      <c r="A108" s="6">
        <v>147</v>
      </c>
      <c r="B108" s="10"/>
      <c r="C108" s="10" t="s">
        <v>124</v>
      </c>
      <c r="D108" s="10" t="s">
        <v>82</v>
      </c>
      <c r="E108" s="27"/>
      <c r="F108" s="40">
        <v>518.13800000000003</v>
      </c>
      <c r="G108" s="29" t="s">
        <v>33</v>
      </c>
      <c r="H108" s="29" t="s">
        <v>33</v>
      </c>
      <c r="I108" s="13">
        <f t="shared" si="49"/>
        <v>518.13800000000003</v>
      </c>
      <c r="J108" s="6">
        <v>60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1"/>
      <c r="AB108" s="5"/>
      <c r="AC108" s="30">
        <v>244.71</v>
      </c>
      <c r="AD108" s="5"/>
      <c r="AE108" s="2">
        <v>70.599999999999994</v>
      </c>
      <c r="AF108" s="5"/>
      <c r="AG108" s="2"/>
      <c r="AH108" s="9"/>
      <c r="AI108" s="11"/>
      <c r="AJ108" s="5"/>
      <c r="AK108" s="2"/>
      <c r="AM108" s="5">
        <v>1.8</v>
      </c>
      <c r="AN108" s="5">
        <v>1</v>
      </c>
      <c r="AO108" s="5">
        <v>1</v>
      </c>
      <c r="AP108" s="5">
        <v>1</v>
      </c>
      <c r="AQ108" s="5">
        <v>1</v>
      </c>
      <c r="AS108" s="37">
        <f t="shared" si="50"/>
        <v>440.47800000000001</v>
      </c>
      <c r="AT108" s="37">
        <f t="shared" si="51"/>
        <v>77.66</v>
      </c>
      <c r="AU108" s="37">
        <f t="shared" si="52"/>
        <v>0</v>
      </c>
      <c r="AV108" s="37"/>
      <c r="AW108" s="37"/>
      <c r="AY108" s="37">
        <f t="shared" si="53"/>
        <v>518.13800000000003</v>
      </c>
      <c r="BA108" s="37">
        <v>1</v>
      </c>
      <c r="BB108" s="70">
        <v>78</v>
      </c>
      <c r="BC108" s="41">
        <v>100</v>
      </c>
      <c r="BD108" s="6">
        <v>70.2</v>
      </c>
      <c r="BE108" s="6">
        <v>70.058064516128994</v>
      </c>
      <c r="BF108" s="6">
        <v>70</v>
      </c>
      <c r="BG108" s="6">
        <v>70.099999999999994</v>
      </c>
      <c r="BH108" s="6">
        <v>70</v>
      </c>
      <c r="BI108" s="71">
        <v>69</v>
      </c>
      <c r="BJ108" s="41">
        <v>69</v>
      </c>
      <c r="BK108" s="6">
        <v>70</v>
      </c>
      <c r="BL108" s="6">
        <v>70</v>
      </c>
      <c r="BM108" s="6">
        <v>70</v>
      </c>
      <c r="BN108" s="6">
        <v>70</v>
      </c>
      <c r="BO108" s="11">
        <v>70</v>
      </c>
      <c r="BP108" s="46"/>
      <c r="BQ108" s="37">
        <v>1</v>
      </c>
      <c r="BS108" s="76">
        <f t="shared" si="54"/>
        <v>518.13800000000003</v>
      </c>
      <c r="BT108" s="77">
        <f t="shared" si="55"/>
        <v>518.13800000000003</v>
      </c>
      <c r="BU108" s="77">
        <f t="shared" si="56"/>
        <v>0</v>
      </c>
      <c r="BV108" s="78">
        <f t="shared" si="57"/>
        <v>0</v>
      </c>
    </row>
    <row r="109" spans="1:74" ht="18.75">
      <c r="A109" s="6">
        <v>148</v>
      </c>
      <c r="B109" s="10"/>
      <c r="C109" s="10" t="s">
        <v>224</v>
      </c>
      <c r="D109" s="10" t="s">
        <v>71</v>
      </c>
      <c r="E109" s="27"/>
      <c r="F109" s="40">
        <v>374.07799999999997</v>
      </c>
      <c r="G109" s="29" t="s">
        <v>32</v>
      </c>
      <c r="H109" s="29" t="s">
        <v>32</v>
      </c>
      <c r="I109" s="1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11"/>
      <c r="AB109" s="5"/>
      <c r="AC109" s="30">
        <v>193.03</v>
      </c>
      <c r="AD109" s="5"/>
      <c r="AE109" s="2">
        <v>59.3</v>
      </c>
      <c r="AF109" s="5"/>
      <c r="AG109" s="2"/>
      <c r="AH109" s="9"/>
      <c r="AI109" s="11"/>
      <c r="AJ109" s="5"/>
      <c r="AK109" s="2"/>
      <c r="AM109" s="5">
        <v>1.6</v>
      </c>
      <c r="AN109" s="5">
        <v>1</v>
      </c>
      <c r="AO109" s="5">
        <v>1</v>
      </c>
      <c r="AP109" s="5">
        <v>1</v>
      </c>
      <c r="AQ109" s="5">
        <v>1</v>
      </c>
      <c r="AS109" s="37">
        <f t="shared" si="50"/>
        <v>308.84800000000001</v>
      </c>
      <c r="AT109" s="37">
        <f t="shared" si="51"/>
        <v>65.22999999999999</v>
      </c>
      <c r="AU109" s="37">
        <f t="shared" si="52"/>
        <v>0</v>
      </c>
      <c r="AV109" s="37"/>
      <c r="AW109" s="37"/>
      <c r="AY109" s="37">
        <f t="shared" si="53"/>
        <v>374.07799999999997</v>
      </c>
      <c r="BA109" s="37">
        <v>1</v>
      </c>
      <c r="BB109" s="70">
        <v>79</v>
      </c>
      <c r="BC109" s="41">
        <v>101</v>
      </c>
      <c r="BD109" s="6">
        <v>71.2</v>
      </c>
      <c r="BE109" s="6">
        <v>71.058064516128994</v>
      </c>
      <c r="BF109" s="6">
        <v>71</v>
      </c>
      <c r="BG109" s="6">
        <v>71.099999999999994</v>
      </c>
      <c r="BH109" s="6">
        <v>71</v>
      </c>
      <c r="BI109" s="71">
        <v>70</v>
      </c>
      <c r="BJ109" s="41">
        <v>70</v>
      </c>
      <c r="BK109" s="6">
        <v>71</v>
      </c>
      <c r="BL109" s="6">
        <v>71</v>
      </c>
      <c r="BM109" s="6">
        <v>71</v>
      </c>
      <c r="BN109" s="6">
        <v>71</v>
      </c>
      <c r="BO109" s="11">
        <v>71</v>
      </c>
      <c r="BP109" s="46"/>
      <c r="BQ109" s="37">
        <v>1</v>
      </c>
      <c r="BS109" s="76">
        <f t="shared" si="54"/>
        <v>374.07799999999997</v>
      </c>
      <c r="BT109" s="77">
        <f t="shared" si="55"/>
        <v>374.07799999999997</v>
      </c>
      <c r="BU109" s="77">
        <f t="shared" si="56"/>
        <v>0</v>
      </c>
      <c r="BV109" s="78">
        <f t="shared" si="57"/>
        <v>0</v>
      </c>
    </row>
    <row r="110" spans="1:74" ht="18.75">
      <c r="A110" s="6">
        <v>149</v>
      </c>
      <c r="B110" s="10"/>
      <c r="C110" s="10" t="s">
        <v>225</v>
      </c>
      <c r="D110" s="10" t="s">
        <v>226</v>
      </c>
      <c r="E110" s="27"/>
      <c r="F110" s="40">
        <v>306.20800000000003</v>
      </c>
      <c r="G110" s="29" t="s">
        <v>108</v>
      </c>
      <c r="H110" s="29" t="s">
        <v>108</v>
      </c>
      <c r="I110" s="1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11"/>
      <c r="AB110" s="5"/>
      <c r="AC110" s="30">
        <v>191.38</v>
      </c>
      <c r="AD110" s="5"/>
      <c r="AE110" s="2"/>
      <c r="AF110" s="5"/>
      <c r="AG110" s="2"/>
      <c r="AH110" s="9"/>
      <c r="AI110" s="11"/>
      <c r="AJ110" s="5"/>
      <c r="AK110" s="2"/>
      <c r="AM110" s="5">
        <v>1.6</v>
      </c>
      <c r="AN110" s="5">
        <v>1</v>
      </c>
      <c r="AO110" s="5">
        <v>1</v>
      </c>
      <c r="AP110" s="5">
        <v>1</v>
      </c>
      <c r="AQ110" s="5">
        <v>1</v>
      </c>
      <c r="AS110" s="37">
        <f t="shared" si="50"/>
        <v>306.20800000000003</v>
      </c>
      <c r="AT110" s="37">
        <f t="shared" si="51"/>
        <v>0</v>
      </c>
      <c r="AU110" s="37">
        <f t="shared" si="52"/>
        <v>0</v>
      </c>
      <c r="AV110" s="37"/>
      <c r="AW110" s="37"/>
      <c r="AY110" s="37">
        <f t="shared" si="53"/>
        <v>306.20800000000003</v>
      </c>
      <c r="BA110" s="37">
        <v>1</v>
      </c>
      <c r="BB110" s="70">
        <v>80</v>
      </c>
      <c r="BC110" s="41">
        <v>102</v>
      </c>
      <c r="BD110" s="6">
        <v>72.2</v>
      </c>
      <c r="BE110" s="6">
        <v>72.058064516128994</v>
      </c>
      <c r="BF110" s="6">
        <v>72</v>
      </c>
      <c r="BG110" s="6">
        <v>72.099999999999994</v>
      </c>
      <c r="BH110" s="6">
        <v>72</v>
      </c>
      <c r="BI110" s="71">
        <v>71</v>
      </c>
      <c r="BJ110" s="41">
        <v>71</v>
      </c>
      <c r="BK110" s="6">
        <v>72</v>
      </c>
      <c r="BL110" s="6">
        <v>72</v>
      </c>
      <c r="BM110" s="6">
        <v>72</v>
      </c>
      <c r="BN110" s="6">
        <v>72</v>
      </c>
      <c r="BO110" s="11">
        <v>72</v>
      </c>
      <c r="BP110" s="46"/>
      <c r="BQ110" s="37">
        <v>1</v>
      </c>
      <c r="BS110" s="76">
        <f t="shared" si="54"/>
        <v>306.20800000000003</v>
      </c>
      <c r="BT110" s="77">
        <f t="shared" si="55"/>
        <v>306.20800000000003</v>
      </c>
      <c r="BU110" s="77">
        <f t="shared" si="56"/>
        <v>0</v>
      </c>
      <c r="BV110" s="78">
        <f t="shared" si="57"/>
        <v>0</v>
      </c>
    </row>
    <row r="111" spans="1:74" ht="19.5" thickBot="1">
      <c r="A111" s="6">
        <v>150</v>
      </c>
      <c r="B111" s="10"/>
      <c r="C111" s="10" t="s">
        <v>222</v>
      </c>
      <c r="D111" s="10" t="s">
        <v>223</v>
      </c>
      <c r="E111" s="27"/>
      <c r="F111" s="40">
        <v>319.55600000000004</v>
      </c>
      <c r="G111" s="29" t="s">
        <v>227</v>
      </c>
      <c r="H111" s="29" t="s">
        <v>227</v>
      </c>
      <c r="I111" s="13">
        <f t="shared" ref="I111:I116" si="58">BS111</f>
        <v>319.55600000000004</v>
      </c>
      <c r="J111" s="6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11"/>
      <c r="AB111" s="7"/>
      <c r="AC111" s="30">
        <v>187.47</v>
      </c>
      <c r="AD111" s="5"/>
      <c r="AE111" s="2">
        <v>68.95</v>
      </c>
      <c r="AF111" s="7"/>
      <c r="AG111" s="8"/>
      <c r="AH111" s="9"/>
      <c r="AI111" s="11"/>
      <c r="AJ111" s="7"/>
      <c r="AK111" s="8"/>
      <c r="AM111" s="5">
        <v>1.3</v>
      </c>
      <c r="AN111" s="5">
        <v>1</v>
      </c>
      <c r="AO111" s="5">
        <v>1</v>
      </c>
      <c r="AP111" s="5">
        <v>1</v>
      </c>
      <c r="AQ111" s="5">
        <v>1</v>
      </c>
      <c r="AS111" s="37">
        <f t="shared" si="50"/>
        <v>243.71100000000001</v>
      </c>
      <c r="AT111" s="37">
        <f t="shared" si="51"/>
        <v>75.844999999999999</v>
      </c>
      <c r="AU111" s="37">
        <f t="shared" si="52"/>
        <v>0</v>
      </c>
      <c r="AV111" s="37"/>
      <c r="AW111" s="37"/>
      <c r="AY111" s="37">
        <f t="shared" si="53"/>
        <v>319.55600000000004</v>
      </c>
      <c r="BA111" s="37">
        <v>1</v>
      </c>
      <c r="BB111" s="70">
        <v>81</v>
      </c>
      <c r="BC111" s="41">
        <v>103</v>
      </c>
      <c r="BD111" s="6">
        <v>73.2</v>
      </c>
      <c r="BE111" s="6">
        <v>73.058064516128994</v>
      </c>
      <c r="BF111" s="6">
        <v>73</v>
      </c>
      <c r="BG111" s="6">
        <v>73.099999999999994</v>
      </c>
      <c r="BH111" s="6">
        <v>73</v>
      </c>
      <c r="BI111" s="71">
        <v>72</v>
      </c>
      <c r="BJ111" s="41">
        <v>72</v>
      </c>
      <c r="BK111" s="6">
        <v>73</v>
      </c>
      <c r="BL111" s="6">
        <v>73</v>
      </c>
      <c r="BM111" s="6">
        <v>73</v>
      </c>
      <c r="BN111" s="6">
        <v>73</v>
      </c>
      <c r="BO111" s="11">
        <v>73</v>
      </c>
      <c r="BP111" s="46"/>
      <c r="BQ111" s="37">
        <v>1</v>
      </c>
      <c r="BS111" s="79">
        <f t="shared" si="54"/>
        <v>319.55600000000004</v>
      </c>
      <c r="BT111" s="80">
        <f t="shared" si="55"/>
        <v>319.55600000000004</v>
      </c>
      <c r="BU111" s="80">
        <f t="shared" si="56"/>
        <v>0</v>
      </c>
      <c r="BV111" s="81">
        <f t="shared" si="57"/>
        <v>0</v>
      </c>
    </row>
    <row r="112" spans="1:74" ht="18.75">
      <c r="A112" s="6">
        <v>143</v>
      </c>
      <c r="B112" s="10"/>
      <c r="C112" s="10" t="s">
        <v>280</v>
      </c>
      <c r="D112" s="10" t="s">
        <v>137</v>
      </c>
      <c r="E112" s="27"/>
      <c r="F112" s="40">
        <v>282.87900000000002</v>
      </c>
      <c r="G112" s="29" t="s">
        <v>25</v>
      </c>
      <c r="H112" s="29" t="s">
        <v>25</v>
      </c>
      <c r="I112" s="13">
        <f t="shared" si="58"/>
        <v>282.87900000000002</v>
      </c>
      <c r="J112" s="6">
        <v>56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1"/>
      <c r="AB112" s="5"/>
      <c r="AC112" s="30">
        <v>174.86</v>
      </c>
      <c r="AD112" s="5"/>
      <c r="AE112" s="2">
        <v>50.51</v>
      </c>
      <c r="AF112" s="5"/>
      <c r="AG112" s="2"/>
      <c r="AH112" s="9"/>
      <c r="AI112" s="11"/>
      <c r="AJ112" s="5"/>
      <c r="AK112" s="2"/>
      <c r="AM112" s="5">
        <v>1.3</v>
      </c>
      <c r="AN112" s="5">
        <v>1</v>
      </c>
      <c r="AO112" s="5">
        <v>1</v>
      </c>
      <c r="AP112" s="5">
        <v>1</v>
      </c>
      <c r="AQ112" s="5">
        <v>1</v>
      </c>
      <c r="AS112" s="37">
        <f t="shared" si="50"/>
        <v>227.31800000000001</v>
      </c>
      <c r="AT112" s="37">
        <f t="shared" si="51"/>
        <v>55.561</v>
      </c>
      <c r="AU112" s="37">
        <f t="shared" si="52"/>
        <v>0</v>
      </c>
      <c r="AV112" s="37"/>
      <c r="AW112" s="37"/>
      <c r="AY112" s="37">
        <f t="shared" si="53"/>
        <v>282.87900000000002</v>
      </c>
      <c r="BA112" s="37">
        <v>1</v>
      </c>
      <c r="BB112" s="70">
        <v>74</v>
      </c>
      <c r="BC112" s="41">
        <v>96</v>
      </c>
      <c r="BD112" s="6">
        <v>66.2</v>
      </c>
      <c r="BE112" s="6">
        <v>66.058064516128994</v>
      </c>
      <c r="BF112" s="6">
        <v>66</v>
      </c>
      <c r="BG112" s="6">
        <v>66.099999999999994</v>
      </c>
      <c r="BH112" s="6">
        <v>66</v>
      </c>
      <c r="BI112" s="71">
        <v>65</v>
      </c>
      <c r="BJ112" s="41">
        <v>65</v>
      </c>
      <c r="BK112" s="6">
        <v>66</v>
      </c>
      <c r="BL112" s="6">
        <v>66</v>
      </c>
      <c r="BM112" s="6">
        <v>66</v>
      </c>
      <c r="BN112" s="6">
        <v>66</v>
      </c>
      <c r="BO112" s="11">
        <v>66</v>
      </c>
      <c r="BP112" s="46"/>
      <c r="BQ112" s="37">
        <v>1</v>
      </c>
      <c r="BS112" s="76">
        <f t="shared" si="54"/>
        <v>282.87900000000002</v>
      </c>
      <c r="BT112" s="77">
        <f t="shared" si="55"/>
        <v>282.87900000000002</v>
      </c>
      <c r="BU112" s="77">
        <f t="shared" si="56"/>
        <v>0</v>
      </c>
      <c r="BV112" s="78">
        <f t="shared" si="57"/>
        <v>0</v>
      </c>
    </row>
    <row r="113" spans="1:74" ht="18.75">
      <c r="A113" s="6">
        <v>144</v>
      </c>
      <c r="B113" s="10"/>
      <c r="C113" s="10" t="s">
        <v>281</v>
      </c>
      <c r="D113" s="10" t="s">
        <v>282</v>
      </c>
      <c r="E113" s="27"/>
      <c r="F113" s="40">
        <v>224.892</v>
      </c>
      <c r="G113" s="133" t="s">
        <v>292</v>
      </c>
      <c r="H113" s="29" t="s">
        <v>252</v>
      </c>
      <c r="I113" s="13">
        <f t="shared" si="58"/>
        <v>224.892</v>
      </c>
      <c r="J113" s="6">
        <v>57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1"/>
      <c r="AB113" s="5"/>
      <c r="AC113" s="30">
        <v>136.22</v>
      </c>
      <c r="AD113" s="5"/>
      <c r="AE113" s="2">
        <v>43.46</v>
      </c>
      <c r="AF113" s="5"/>
      <c r="AG113" s="2"/>
      <c r="AH113" s="9"/>
      <c r="AI113" s="11"/>
      <c r="AJ113" s="5"/>
      <c r="AK113" s="2"/>
      <c r="AM113" s="5">
        <v>1.3</v>
      </c>
      <c r="AN113" s="5">
        <v>1</v>
      </c>
      <c r="AO113" s="5">
        <v>1</v>
      </c>
      <c r="AP113" s="5">
        <v>1</v>
      </c>
      <c r="AQ113" s="5">
        <v>1</v>
      </c>
      <c r="AS113" s="37">
        <f t="shared" si="50"/>
        <v>177.08600000000001</v>
      </c>
      <c r="AT113" s="37">
        <f t="shared" si="51"/>
        <v>47.805999999999997</v>
      </c>
      <c r="AU113" s="37">
        <f t="shared" si="52"/>
        <v>0</v>
      </c>
      <c r="AV113" s="37"/>
      <c r="AW113" s="37"/>
      <c r="AY113" s="37">
        <f t="shared" si="53"/>
        <v>224.892</v>
      </c>
      <c r="BA113" s="37">
        <v>1</v>
      </c>
      <c r="BB113" s="70">
        <v>75</v>
      </c>
      <c r="BC113" s="41">
        <v>97</v>
      </c>
      <c r="BD113" s="6">
        <v>67.2</v>
      </c>
      <c r="BE113" s="6">
        <v>67.058064516128994</v>
      </c>
      <c r="BF113" s="6">
        <v>67</v>
      </c>
      <c r="BG113" s="6">
        <v>67.099999999999994</v>
      </c>
      <c r="BH113" s="6">
        <v>67</v>
      </c>
      <c r="BI113" s="71">
        <v>66</v>
      </c>
      <c r="BJ113" s="41">
        <v>66</v>
      </c>
      <c r="BK113" s="6">
        <v>67</v>
      </c>
      <c r="BL113" s="6">
        <v>67</v>
      </c>
      <c r="BM113" s="6">
        <v>67</v>
      </c>
      <c r="BN113" s="6">
        <v>67</v>
      </c>
      <c r="BO113" s="11">
        <v>67</v>
      </c>
      <c r="BP113" s="46"/>
      <c r="BQ113" s="37">
        <v>1</v>
      </c>
      <c r="BS113" s="76">
        <f t="shared" si="54"/>
        <v>224.892</v>
      </c>
      <c r="BT113" s="77">
        <f t="shared" si="55"/>
        <v>224.892</v>
      </c>
      <c r="BU113" s="77">
        <f t="shared" si="56"/>
        <v>0</v>
      </c>
      <c r="BV113" s="78">
        <f t="shared" si="57"/>
        <v>0</v>
      </c>
    </row>
    <row r="114" spans="1:74" ht="18.75">
      <c r="A114" s="6">
        <v>145</v>
      </c>
      <c r="B114" s="10"/>
      <c r="C114" s="10" t="s">
        <v>283</v>
      </c>
      <c r="D114" s="10" t="s">
        <v>81</v>
      </c>
      <c r="E114" s="27"/>
      <c r="F114" s="40">
        <v>165.99700000000001</v>
      </c>
      <c r="G114" s="29" t="s">
        <v>187</v>
      </c>
      <c r="H114" s="29" t="s">
        <v>187</v>
      </c>
      <c r="I114" s="13">
        <f t="shared" si="58"/>
        <v>165.99700000000001</v>
      </c>
      <c r="J114" s="6">
        <v>58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1"/>
      <c r="AB114" s="5"/>
      <c r="AC114" s="30">
        <v>127.69</v>
      </c>
      <c r="AD114" s="5"/>
      <c r="AE114" s="2"/>
      <c r="AF114" s="5"/>
      <c r="AG114" s="2"/>
      <c r="AH114" s="9"/>
      <c r="AI114" s="11"/>
      <c r="AJ114" s="5"/>
      <c r="AK114" s="2"/>
      <c r="AM114" s="5">
        <v>1.3</v>
      </c>
      <c r="AN114" s="5">
        <v>1</v>
      </c>
      <c r="AO114" s="5">
        <v>1</v>
      </c>
      <c r="AP114" s="5">
        <v>1</v>
      </c>
      <c r="AQ114" s="5">
        <v>1</v>
      </c>
      <c r="AS114" s="37">
        <f t="shared" si="50"/>
        <v>165.99700000000001</v>
      </c>
      <c r="AT114" s="37">
        <f t="shared" si="51"/>
        <v>0</v>
      </c>
      <c r="AU114" s="37">
        <f t="shared" si="52"/>
        <v>0</v>
      </c>
      <c r="AV114" s="37"/>
      <c r="AW114" s="37"/>
      <c r="AY114" s="37">
        <f t="shared" si="53"/>
        <v>165.99700000000001</v>
      </c>
      <c r="BA114" s="37">
        <v>1</v>
      </c>
      <c r="BB114" s="70">
        <v>76</v>
      </c>
      <c r="BC114" s="41">
        <v>98</v>
      </c>
      <c r="BD114" s="6">
        <v>68.2</v>
      </c>
      <c r="BE114" s="6">
        <v>68.058064516128994</v>
      </c>
      <c r="BF114" s="6">
        <v>68</v>
      </c>
      <c r="BG114" s="6">
        <v>68.099999999999994</v>
      </c>
      <c r="BH114" s="6">
        <v>68</v>
      </c>
      <c r="BI114" s="71">
        <v>67</v>
      </c>
      <c r="BJ114" s="41">
        <v>67</v>
      </c>
      <c r="BK114" s="6">
        <v>68</v>
      </c>
      <c r="BL114" s="6">
        <v>68</v>
      </c>
      <c r="BM114" s="6">
        <v>68</v>
      </c>
      <c r="BN114" s="6">
        <v>68</v>
      </c>
      <c r="BO114" s="11">
        <v>68</v>
      </c>
      <c r="BP114" s="46"/>
      <c r="BQ114" s="37">
        <v>1</v>
      </c>
      <c r="BS114" s="76">
        <f t="shared" si="54"/>
        <v>165.99700000000001</v>
      </c>
      <c r="BT114" s="77">
        <f t="shared" si="55"/>
        <v>165.99700000000001</v>
      </c>
      <c r="BU114" s="77">
        <f t="shared" si="56"/>
        <v>0</v>
      </c>
      <c r="BV114" s="78">
        <f t="shared" si="57"/>
        <v>0</v>
      </c>
    </row>
    <row r="115" spans="1:74" ht="18.75">
      <c r="A115" s="6">
        <v>146</v>
      </c>
      <c r="B115" s="10"/>
      <c r="C115" s="41" t="s">
        <v>228</v>
      </c>
      <c r="D115" s="10" t="s">
        <v>90</v>
      </c>
      <c r="E115" s="27"/>
      <c r="F115" s="40">
        <v>729.77199999999993</v>
      </c>
      <c r="G115" s="29" t="s">
        <v>227</v>
      </c>
      <c r="H115" s="29" t="s">
        <v>227</v>
      </c>
      <c r="I115" s="13">
        <f t="shared" si="58"/>
        <v>729.77199999999993</v>
      </c>
      <c r="J115" s="6">
        <v>59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11"/>
      <c r="AB115" s="5"/>
      <c r="AC115" s="30">
        <v>329.51</v>
      </c>
      <c r="AD115" s="5"/>
      <c r="AE115" s="2">
        <v>64.319999999999993</v>
      </c>
      <c r="AF115" s="5"/>
      <c r="AG115" s="2"/>
      <c r="AH115" s="9"/>
      <c r="AI115" s="11"/>
      <c r="AJ115" s="5"/>
      <c r="AK115" s="2"/>
      <c r="AM115" s="5">
        <v>2</v>
      </c>
      <c r="AN115" s="5">
        <v>1</v>
      </c>
      <c r="AO115" s="5">
        <v>1</v>
      </c>
      <c r="AP115" s="5">
        <v>1</v>
      </c>
      <c r="AQ115" s="5">
        <v>1</v>
      </c>
      <c r="AS115" s="37">
        <f t="shared" si="50"/>
        <v>659.02</v>
      </c>
      <c r="AT115" s="37">
        <f t="shared" si="51"/>
        <v>70.751999999999995</v>
      </c>
      <c r="AU115" s="37">
        <f t="shared" si="52"/>
        <v>0</v>
      </c>
      <c r="AV115" s="37"/>
      <c r="AW115" s="37"/>
      <c r="AY115" s="37">
        <f t="shared" si="53"/>
        <v>729.77199999999993</v>
      </c>
      <c r="BA115" s="37">
        <v>1</v>
      </c>
      <c r="BB115" s="70">
        <v>77</v>
      </c>
      <c r="BC115" s="41">
        <v>99</v>
      </c>
      <c r="BD115" s="6">
        <v>69.2</v>
      </c>
      <c r="BE115" s="6">
        <v>69.058064516128994</v>
      </c>
      <c r="BF115" s="6">
        <v>69</v>
      </c>
      <c r="BG115" s="6">
        <v>69.099999999999994</v>
      </c>
      <c r="BH115" s="6">
        <v>69</v>
      </c>
      <c r="BI115" s="71">
        <v>68</v>
      </c>
      <c r="BJ115" s="41">
        <v>68</v>
      </c>
      <c r="BK115" s="6">
        <v>69</v>
      </c>
      <c r="BL115" s="6">
        <v>69</v>
      </c>
      <c r="BM115" s="6">
        <v>69</v>
      </c>
      <c r="BN115" s="6">
        <v>69</v>
      </c>
      <c r="BO115" s="11">
        <v>69</v>
      </c>
      <c r="BP115" s="46"/>
      <c r="BQ115" s="37">
        <v>1</v>
      </c>
      <c r="BS115" s="76">
        <f t="shared" si="54"/>
        <v>729.77199999999993</v>
      </c>
      <c r="BT115" s="77">
        <f t="shared" si="55"/>
        <v>729.77199999999993</v>
      </c>
      <c r="BU115" s="77">
        <f t="shared" si="56"/>
        <v>0</v>
      </c>
      <c r="BV115" s="78">
        <f t="shared" si="57"/>
        <v>0</v>
      </c>
    </row>
    <row r="116" spans="1:74" ht="18.75">
      <c r="A116" s="6">
        <v>147</v>
      </c>
      <c r="B116" s="10"/>
      <c r="C116" s="41" t="s">
        <v>205</v>
      </c>
      <c r="D116" s="10" t="s">
        <v>126</v>
      </c>
      <c r="E116" s="27"/>
      <c r="F116" s="40">
        <v>525.48980000000006</v>
      </c>
      <c r="G116" s="29" t="s">
        <v>32</v>
      </c>
      <c r="H116" s="29" t="s">
        <v>32</v>
      </c>
      <c r="I116" s="13">
        <f t="shared" si="58"/>
        <v>668.80520000000001</v>
      </c>
      <c r="J116" s="6">
        <v>60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11"/>
      <c r="AB116" s="5"/>
      <c r="AC116" s="30">
        <v>235.21</v>
      </c>
      <c r="AD116" s="5"/>
      <c r="AE116" s="2">
        <v>49.4</v>
      </c>
      <c r="AF116" s="5"/>
      <c r="AG116" s="2"/>
      <c r="AH116" s="9"/>
      <c r="AI116" s="11"/>
      <c r="AJ116" s="5"/>
      <c r="AK116" s="2"/>
      <c r="AM116" s="5">
        <v>1.8</v>
      </c>
      <c r="AN116" s="5">
        <v>1</v>
      </c>
      <c r="AO116" s="5">
        <v>1</v>
      </c>
      <c r="AP116" s="5">
        <v>1</v>
      </c>
      <c r="AQ116" s="5">
        <v>1</v>
      </c>
      <c r="AS116" s="37">
        <f t="shared" si="50"/>
        <v>423.37800000000004</v>
      </c>
      <c r="AT116" s="37">
        <f t="shared" si="51"/>
        <v>54.339999999999996</v>
      </c>
      <c r="AU116" s="37">
        <f t="shared" si="52"/>
        <v>0</v>
      </c>
      <c r="AV116" s="37"/>
      <c r="AW116" s="37"/>
      <c r="AY116" s="37">
        <f t="shared" si="53"/>
        <v>477.71800000000002</v>
      </c>
      <c r="BA116" s="37">
        <v>1.4</v>
      </c>
      <c r="BB116" s="70">
        <v>78</v>
      </c>
      <c r="BC116" s="41">
        <v>100</v>
      </c>
      <c r="BD116" s="6">
        <v>70.2</v>
      </c>
      <c r="BE116" s="6">
        <v>70.058064516128994</v>
      </c>
      <c r="BF116" s="6">
        <v>70</v>
      </c>
      <c r="BG116" s="6">
        <v>70.099999999999994</v>
      </c>
      <c r="BH116" s="6">
        <v>70</v>
      </c>
      <c r="BI116" s="71">
        <v>69</v>
      </c>
      <c r="BJ116" s="41">
        <v>69</v>
      </c>
      <c r="BK116" s="6">
        <v>70</v>
      </c>
      <c r="BL116" s="6">
        <v>70</v>
      </c>
      <c r="BM116" s="6">
        <v>70</v>
      </c>
      <c r="BN116" s="6">
        <v>70</v>
      </c>
      <c r="BO116" s="11">
        <v>70</v>
      </c>
      <c r="BP116" s="46"/>
      <c r="BQ116" s="37">
        <v>1</v>
      </c>
      <c r="BS116" s="76">
        <f t="shared" si="54"/>
        <v>668.80520000000001</v>
      </c>
      <c r="BT116" s="77">
        <f t="shared" si="55"/>
        <v>477.71800000000002</v>
      </c>
      <c r="BU116" s="77">
        <f t="shared" si="56"/>
        <v>191.08719999999997</v>
      </c>
      <c r="BV116" s="78">
        <f t="shared" si="57"/>
        <v>0.28571428571428564</v>
      </c>
    </row>
    <row r="117" spans="1:74" ht="18.75">
      <c r="A117" s="6">
        <v>149</v>
      </c>
      <c r="B117" s="10"/>
      <c r="C117" s="41" t="s">
        <v>229</v>
      </c>
      <c r="D117" s="10" t="s">
        <v>230</v>
      </c>
      <c r="E117" s="27"/>
      <c r="F117" s="40">
        <v>368.20400000000001</v>
      </c>
      <c r="G117" s="29" t="s">
        <v>227</v>
      </c>
      <c r="H117" s="29" t="s">
        <v>227</v>
      </c>
      <c r="I117" s="1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11"/>
      <c r="AB117" s="5"/>
      <c r="AC117" s="30">
        <v>189.4</v>
      </c>
      <c r="AD117" s="5"/>
      <c r="AE117" s="2">
        <v>59.24</v>
      </c>
      <c r="AF117" s="5"/>
      <c r="AG117" s="2"/>
      <c r="AH117" s="9"/>
      <c r="AI117" s="11"/>
      <c r="AJ117" s="5"/>
      <c r="AK117" s="2"/>
      <c r="AM117" s="5">
        <v>1.6</v>
      </c>
      <c r="AN117" s="5">
        <v>1</v>
      </c>
      <c r="AO117" s="5">
        <v>1</v>
      </c>
      <c r="AP117" s="5">
        <v>1</v>
      </c>
      <c r="AQ117" s="5">
        <v>1</v>
      </c>
      <c r="AS117" s="37">
        <f t="shared" si="50"/>
        <v>303.04000000000002</v>
      </c>
      <c r="AT117" s="37">
        <f t="shared" si="51"/>
        <v>65.164000000000001</v>
      </c>
      <c r="AU117" s="37">
        <f t="shared" si="52"/>
        <v>0</v>
      </c>
      <c r="AV117" s="37"/>
      <c r="AW117" s="37"/>
      <c r="AY117" s="37">
        <f t="shared" si="53"/>
        <v>368.20400000000001</v>
      </c>
      <c r="BA117" s="37">
        <v>1</v>
      </c>
      <c r="BB117" s="70">
        <v>80</v>
      </c>
      <c r="BC117" s="41">
        <v>102</v>
      </c>
      <c r="BD117" s="6">
        <v>72.2</v>
      </c>
      <c r="BE117" s="6">
        <v>72.058064516128994</v>
      </c>
      <c r="BF117" s="6">
        <v>72</v>
      </c>
      <c r="BG117" s="6">
        <v>72.099999999999994</v>
      </c>
      <c r="BH117" s="6">
        <v>72</v>
      </c>
      <c r="BI117" s="71">
        <v>71</v>
      </c>
      <c r="BJ117" s="41">
        <v>71</v>
      </c>
      <c r="BK117" s="6">
        <v>72</v>
      </c>
      <c r="BL117" s="6">
        <v>72</v>
      </c>
      <c r="BM117" s="6">
        <v>72</v>
      </c>
      <c r="BN117" s="6">
        <v>72</v>
      </c>
      <c r="BO117" s="11">
        <v>72</v>
      </c>
      <c r="BP117" s="46"/>
      <c r="BQ117" s="37">
        <v>1</v>
      </c>
      <c r="BS117" s="76">
        <f t="shared" si="54"/>
        <v>368.20400000000001</v>
      </c>
      <c r="BT117" s="77">
        <f t="shared" si="55"/>
        <v>368.20400000000001</v>
      </c>
      <c r="BU117" s="77">
        <f t="shared" si="56"/>
        <v>0</v>
      </c>
      <c r="BV117" s="78">
        <f t="shared" si="57"/>
        <v>0</v>
      </c>
    </row>
    <row r="118" spans="1:74" ht="19.5" thickBot="1">
      <c r="A118" s="6">
        <v>150</v>
      </c>
      <c r="B118" s="10"/>
      <c r="C118" s="41" t="s">
        <v>284</v>
      </c>
      <c r="D118" s="10" t="s">
        <v>278</v>
      </c>
      <c r="E118" s="27"/>
      <c r="F118" s="40">
        <v>221.84500000000003</v>
      </c>
      <c r="G118" s="29" t="s">
        <v>227</v>
      </c>
      <c r="H118" s="29" t="s">
        <v>227</v>
      </c>
      <c r="I118" s="13">
        <f t="shared" ref="I118:I121" si="59">BS118</f>
        <v>221.84500000000003</v>
      </c>
      <c r="J118" s="6">
        <v>63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11"/>
      <c r="AB118" s="7"/>
      <c r="AC118" s="30">
        <v>170.65</v>
      </c>
      <c r="AD118" s="5"/>
      <c r="AE118" s="2"/>
      <c r="AF118" s="7"/>
      <c r="AG118" s="8"/>
      <c r="AH118" s="9"/>
      <c r="AI118" s="11"/>
      <c r="AJ118" s="7"/>
      <c r="AK118" s="8"/>
      <c r="AM118" s="5">
        <v>1.3</v>
      </c>
      <c r="AN118" s="5">
        <v>1</v>
      </c>
      <c r="AO118" s="5">
        <v>1</v>
      </c>
      <c r="AP118" s="5">
        <v>1</v>
      </c>
      <c r="AQ118" s="5">
        <v>1</v>
      </c>
      <c r="AS118" s="37">
        <f t="shared" si="50"/>
        <v>221.84500000000003</v>
      </c>
      <c r="AT118" s="37">
        <f t="shared" si="51"/>
        <v>0</v>
      </c>
      <c r="AU118" s="37">
        <f t="shared" si="52"/>
        <v>0</v>
      </c>
      <c r="AV118" s="37"/>
      <c r="AW118" s="37"/>
      <c r="AY118" s="37">
        <f t="shared" si="53"/>
        <v>221.84500000000003</v>
      </c>
      <c r="BA118" s="37">
        <v>1</v>
      </c>
      <c r="BB118" s="70">
        <v>81</v>
      </c>
      <c r="BC118" s="41">
        <v>103</v>
      </c>
      <c r="BD118" s="6">
        <v>73.2</v>
      </c>
      <c r="BE118" s="6">
        <v>73.058064516128994</v>
      </c>
      <c r="BF118" s="6">
        <v>73</v>
      </c>
      <c r="BG118" s="6">
        <v>73.099999999999994</v>
      </c>
      <c r="BH118" s="6">
        <v>73</v>
      </c>
      <c r="BI118" s="71">
        <v>72</v>
      </c>
      <c r="BJ118" s="41">
        <v>72</v>
      </c>
      <c r="BK118" s="6">
        <v>73</v>
      </c>
      <c r="BL118" s="6">
        <v>73</v>
      </c>
      <c r="BM118" s="6">
        <v>73</v>
      </c>
      <c r="BN118" s="6">
        <v>73</v>
      </c>
      <c r="BO118" s="11">
        <v>73</v>
      </c>
      <c r="BP118" s="46"/>
      <c r="BQ118" s="37">
        <v>1</v>
      </c>
      <c r="BS118" s="79">
        <f t="shared" si="54"/>
        <v>221.84500000000003</v>
      </c>
      <c r="BT118" s="80">
        <f t="shared" si="55"/>
        <v>221.84500000000003</v>
      </c>
      <c r="BU118" s="80">
        <f t="shared" si="56"/>
        <v>0</v>
      </c>
      <c r="BV118" s="81">
        <f t="shared" si="57"/>
        <v>0</v>
      </c>
    </row>
    <row r="119" spans="1:74" ht="18.75">
      <c r="A119" s="6">
        <v>143</v>
      </c>
      <c r="B119" s="10"/>
      <c r="C119" s="41" t="s">
        <v>141</v>
      </c>
      <c r="D119" s="10" t="s">
        <v>285</v>
      </c>
      <c r="E119" s="27"/>
      <c r="F119" s="40">
        <v>274.096</v>
      </c>
      <c r="G119" s="29" t="s">
        <v>149</v>
      </c>
      <c r="H119" s="29" t="s">
        <v>149</v>
      </c>
      <c r="I119" s="13">
        <f t="shared" si="59"/>
        <v>274.096</v>
      </c>
      <c r="J119" s="6">
        <v>56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1"/>
      <c r="AB119" s="5"/>
      <c r="AC119" s="30">
        <v>160.37</v>
      </c>
      <c r="AD119" s="5"/>
      <c r="AE119" s="2">
        <v>59.65</v>
      </c>
      <c r="AF119" s="5"/>
      <c r="AG119" s="2"/>
      <c r="AH119" s="9"/>
      <c r="AI119" s="11"/>
      <c r="AJ119" s="5"/>
      <c r="AK119" s="2"/>
      <c r="AM119" s="5">
        <v>1.3</v>
      </c>
      <c r="AN119" s="5">
        <v>1</v>
      </c>
      <c r="AO119" s="5">
        <v>1</v>
      </c>
      <c r="AP119" s="5">
        <v>1</v>
      </c>
      <c r="AQ119" s="5">
        <v>1</v>
      </c>
      <c r="AS119" s="37">
        <f t="shared" si="50"/>
        <v>208.48100000000002</v>
      </c>
      <c r="AT119" s="37">
        <f t="shared" si="51"/>
        <v>65.614999999999995</v>
      </c>
      <c r="AU119" s="37">
        <f t="shared" si="52"/>
        <v>0</v>
      </c>
      <c r="AV119" s="37"/>
      <c r="AW119" s="37"/>
      <c r="AY119" s="37">
        <f t="shared" si="53"/>
        <v>274.096</v>
      </c>
      <c r="BA119" s="37">
        <v>1</v>
      </c>
      <c r="BB119" s="70">
        <v>74</v>
      </c>
      <c r="BC119" s="41">
        <v>96</v>
      </c>
      <c r="BD119" s="6">
        <v>66.2</v>
      </c>
      <c r="BE119" s="6">
        <v>66.058064516128994</v>
      </c>
      <c r="BF119" s="6">
        <v>66</v>
      </c>
      <c r="BG119" s="6">
        <v>66.099999999999994</v>
      </c>
      <c r="BH119" s="6">
        <v>66</v>
      </c>
      <c r="BI119" s="71">
        <v>65</v>
      </c>
      <c r="BJ119" s="41">
        <v>65</v>
      </c>
      <c r="BK119" s="6">
        <v>66</v>
      </c>
      <c r="BL119" s="6">
        <v>66</v>
      </c>
      <c r="BM119" s="6">
        <v>66</v>
      </c>
      <c r="BN119" s="6">
        <v>66</v>
      </c>
      <c r="BO119" s="11">
        <v>66</v>
      </c>
      <c r="BP119" s="46"/>
      <c r="BQ119" s="37">
        <v>1</v>
      </c>
      <c r="BS119" s="76">
        <f t="shared" si="54"/>
        <v>274.096</v>
      </c>
      <c r="BT119" s="77">
        <f t="shared" si="55"/>
        <v>274.096</v>
      </c>
      <c r="BU119" s="77">
        <f t="shared" si="56"/>
        <v>0</v>
      </c>
      <c r="BV119" s="78">
        <f t="shared" si="57"/>
        <v>0</v>
      </c>
    </row>
    <row r="120" spans="1:74" ht="18.75">
      <c r="A120" s="6">
        <v>144</v>
      </c>
      <c r="B120" s="10"/>
      <c r="C120" s="41" t="s">
        <v>286</v>
      </c>
      <c r="D120" s="10" t="s">
        <v>119</v>
      </c>
      <c r="E120" s="27"/>
      <c r="F120" s="40">
        <v>267.38300000000004</v>
      </c>
      <c r="G120" s="29" t="s">
        <v>115</v>
      </c>
      <c r="H120" s="29" t="s">
        <v>115</v>
      </c>
      <c r="I120" s="13">
        <f t="shared" si="59"/>
        <v>267.38300000000004</v>
      </c>
      <c r="J120" s="6">
        <v>57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11"/>
      <c r="AB120" s="5"/>
      <c r="AC120" s="30">
        <v>148.86000000000001</v>
      </c>
      <c r="AD120" s="5"/>
      <c r="AE120" s="2">
        <v>67.150000000000006</v>
      </c>
      <c r="AF120" s="5"/>
      <c r="AG120" s="2"/>
      <c r="AH120" s="9"/>
      <c r="AI120" s="11"/>
      <c r="AJ120" s="5"/>
      <c r="AK120" s="2"/>
      <c r="AM120" s="5">
        <v>1.3</v>
      </c>
      <c r="AN120" s="5">
        <v>1</v>
      </c>
      <c r="AO120" s="5">
        <v>1</v>
      </c>
      <c r="AP120" s="5">
        <v>1</v>
      </c>
      <c r="AQ120" s="5">
        <v>1</v>
      </c>
      <c r="AS120" s="37">
        <f t="shared" si="50"/>
        <v>193.51800000000003</v>
      </c>
      <c r="AT120" s="37">
        <f t="shared" si="51"/>
        <v>73.865000000000009</v>
      </c>
      <c r="AU120" s="37">
        <f t="shared" si="52"/>
        <v>0</v>
      </c>
      <c r="AV120" s="37"/>
      <c r="AW120" s="37"/>
      <c r="AY120" s="37">
        <f t="shared" si="53"/>
        <v>267.38300000000004</v>
      </c>
      <c r="BA120" s="37">
        <v>1</v>
      </c>
      <c r="BB120" s="70">
        <v>75</v>
      </c>
      <c r="BC120" s="41">
        <v>97</v>
      </c>
      <c r="BD120" s="6">
        <v>67.2</v>
      </c>
      <c r="BE120" s="6">
        <v>67.058064516128994</v>
      </c>
      <c r="BF120" s="6">
        <v>67</v>
      </c>
      <c r="BG120" s="6">
        <v>67.099999999999994</v>
      </c>
      <c r="BH120" s="6">
        <v>67</v>
      </c>
      <c r="BI120" s="71">
        <v>66</v>
      </c>
      <c r="BJ120" s="41">
        <v>66</v>
      </c>
      <c r="BK120" s="6">
        <v>67</v>
      </c>
      <c r="BL120" s="6">
        <v>67</v>
      </c>
      <c r="BM120" s="6">
        <v>67</v>
      </c>
      <c r="BN120" s="6">
        <v>67</v>
      </c>
      <c r="BO120" s="11">
        <v>67</v>
      </c>
      <c r="BP120" s="46"/>
      <c r="BQ120" s="37">
        <v>1</v>
      </c>
      <c r="BS120" s="76">
        <f t="shared" si="54"/>
        <v>267.38300000000004</v>
      </c>
      <c r="BT120" s="77">
        <f t="shared" si="55"/>
        <v>267.38300000000004</v>
      </c>
      <c r="BU120" s="77">
        <f t="shared" si="56"/>
        <v>0</v>
      </c>
      <c r="BV120" s="78">
        <f t="shared" si="57"/>
        <v>0</v>
      </c>
    </row>
    <row r="121" spans="1:74" ht="19.5" thickBot="1">
      <c r="A121" s="6">
        <v>145</v>
      </c>
      <c r="B121" s="10"/>
      <c r="C121" s="41" t="s">
        <v>287</v>
      </c>
      <c r="D121" s="10" t="s">
        <v>288</v>
      </c>
      <c r="E121" s="27"/>
      <c r="F121" s="40">
        <v>193.404</v>
      </c>
      <c r="G121" s="29" t="s">
        <v>227</v>
      </c>
      <c r="H121" s="29" t="s">
        <v>227</v>
      </c>
      <c r="I121" s="13">
        <f t="shared" si="59"/>
        <v>193.404</v>
      </c>
      <c r="J121" s="6">
        <v>58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11"/>
      <c r="AB121" s="5"/>
      <c r="AC121" s="30">
        <v>114.85</v>
      </c>
      <c r="AD121" s="7"/>
      <c r="AE121" s="8">
        <v>40.090000000000003</v>
      </c>
      <c r="AF121" s="7"/>
      <c r="AG121" s="8"/>
      <c r="AH121" s="9"/>
      <c r="AI121" s="11"/>
      <c r="AJ121" s="5"/>
      <c r="AK121" s="2"/>
      <c r="AM121" s="5">
        <v>1.3</v>
      </c>
      <c r="AN121" s="5">
        <v>1</v>
      </c>
      <c r="AO121" s="5">
        <v>1</v>
      </c>
      <c r="AP121" s="5">
        <v>1</v>
      </c>
      <c r="AQ121" s="5">
        <v>1</v>
      </c>
      <c r="AS121" s="37">
        <f t="shared" si="50"/>
        <v>149.30500000000001</v>
      </c>
      <c r="AT121" s="37">
        <f t="shared" si="51"/>
        <v>44.099000000000004</v>
      </c>
      <c r="AU121" s="37">
        <f t="shared" si="52"/>
        <v>0</v>
      </c>
      <c r="AV121" s="37"/>
      <c r="AW121" s="37"/>
      <c r="AY121" s="37">
        <f t="shared" si="53"/>
        <v>193.404</v>
      </c>
      <c r="BA121" s="37">
        <v>1</v>
      </c>
      <c r="BB121" s="70">
        <v>76</v>
      </c>
      <c r="BC121" s="41">
        <v>98</v>
      </c>
      <c r="BD121" s="6">
        <v>68.2</v>
      </c>
      <c r="BE121" s="6">
        <v>68.058064516128994</v>
      </c>
      <c r="BF121" s="6">
        <v>68</v>
      </c>
      <c r="BG121" s="6">
        <v>68.099999999999994</v>
      </c>
      <c r="BH121" s="6">
        <v>68</v>
      </c>
      <c r="BI121" s="71">
        <v>67</v>
      </c>
      <c r="BJ121" s="41">
        <v>67</v>
      </c>
      <c r="BK121" s="6">
        <v>68</v>
      </c>
      <c r="BL121" s="6">
        <v>68</v>
      </c>
      <c r="BM121" s="6">
        <v>68</v>
      </c>
      <c r="BN121" s="6">
        <v>68</v>
      </c>
      <c r="BO121" s="11">
        <v>68</v>
      </c>
      <c r="BP121" s="46"/>
      <c r="BQ121" s="37">
        <v>1</v>
      </c>
      <c r="BS121" s="76">
        <f t="shared" si="54"/>
        <v>193.404</v>
      </c>
      <c r="BT121" s="77">
        <f t="shared" si="55"/>
        <v>193.404</v>
      </c>
      <c r="BU121" s="77">
        <f t="shared" si="56"/>
        <v>0</v>
      </c>
      <c r="BV121" s="78">
        <f t="shared" si="57"/>
        <v>0</v>
      </c>
    </row>
    <row r="122" spans="1:74" ht="19.5" thickBot="1">
      <c r="A122" s="6">
        <v>199</v>
      </c>
      <c r="B122" s="10"/>
      <c r="C122" s="10"/>
      <c r="D122" s="10"/>
      <c r="E122" s="27"/>
      <c r="F122" s="97"/>
      <c r="G122" s="70"/>
      <c r="H122" s="70"/>
      <c r="I122" s="13">
        <f t="shared" ref="I122:I139" si="60">BS122</f>
        <v>0</v>
      </c>
      <c r="J122" s="6">
        <v>112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11"/>
      <c r="AB122" s="7"/>
      <c r="AC122" s="8"/>
      <c r="AD122" s="142"/>
      <c r="AE122" s="143"/>
      <c r="AF122" s="15"/>
      <c r="AG122" s="141"/>
      <c r="AH122" s="9"/>
      <c r="AI122" s="11"/>
      <c r="AJ122" s="7"/>
      <c r="AK122" s="8"/>
      <c r="AM122" s="5">
        <v>1</v>
      </c>
      <c r="AN122" s="5">
        <v>1</v>
      </c>
      <c r="AO122" s="5">
        <v>1</v>
      </c>
      <c r="AP122" s="5">
        <v>1</v>
      </c>
      <c r="AQ122" s="37">
        <v>1</v>
      </c>
      <c r="AS122" s="37">
        <f t="shared" ref="AS122:AS139" si="61">AC122*AM122</f>
        <v>0</v>
      </c>
      <c r="AT122" s="37">
        <f t="shared" ref="AT122:AT139" si="62">AE122+(AE122*(AN122-1))+(AE122*0.1)</f>
        <v>0</v>
      </c>
      <c r="AU122" s="37">
        <f t="shared" ref="AU122:AU139" si="63">AG122+(AG122*(AO122-1))+(AG122*0.3)</f>
        <v>0</v>
      </c>
      <c r="AV122" s="37"/>
      <c r="AW122" s="37"/>
      <c r="AY122" s="37">
        <f t="shared" ref="AY122:AY139" si="64">SUM(AS122:AW122)</f>
        <v>0</v>
      </c>
      <c r="BA122" s="82">
        <v>1</v>
      </c>
      <c r="BB122" s="70">
        <v>130</v>
      </c>
      <c r="BC122" s="41">
        <v>152</v>
      </c>
      <c r="BD122" s="6">
        <v>122.2</v>
      </c>
      <c r="BE122" s="6">
        <v>122.05806451612899</v>
      </c>
      <c r="BF122" s="6">
        <v>122</v>
      </c>
      <c r="BG122" s="6">
        <v>122.1</v>
      </c>
      <c r="BH122" s="6">
        <v>122</v>
      </c>
      <c r="BI122" s="71">
        <v>121</v>
      </c>
      <c r="BJ122" s="41">
        <v>121</v>
      </c>
      <c r="BK122" s="6">
        <v>122</v>
      </c>
      <c r="BL122" s="6">
        <v>122</v>
      </c>
      <c r="BM122" s="6">
        <v>122</v>
      </c>
      <c r="BN122" s="6">
        <v>122</v>
      </c>
      <c r="BO122" s="11">
        <v>122</v>
      </c>
      <c r="BP122" s="46"/>
      <c r="BQ122" s="37">
        <v>1</v>
      </c>
      <c r="BS122" s="79">
        <f t="shared" ref="BS122:BS139" si="65">BT122+BU122</f>
        <v>0</v>
      </c>
      <c r="BT122" s="80">
        <f t="shared" ref="BT122:BT139" si="66">AY122</f>
        <v>0</v>
      </c>
      <c r="BU122" s="80">
        <f t="shared" ref="BU122:BU139" si="67">(AY122*(BA122-1))+(AY122*(BQ122-1))</f>
        <v>0</v>
      </c>
      <c r="BV122" s="81" t="e">
        <f t="shared" ref="BV122:BV139" si="68">(BU122/BS122)</f>
        <v>#DIV/0!</v>
      </c>
    </row>
    <row r="123" spans="1:74" ht="19.5" thickBot="1">
      <c r="A123" s="6">
        <v>200</v>
      </c>
      <c r="B123" s="10"/>
      <c r="C123" s="10"/>
      <c r="D123" s="10"/>
      <c r="E123" s="27"/>
      <c r="F123" s="97"/>
      <c r="G123" s="70"/>
      <c r="H123" s="70"/>
      <c r="I123" s="13">
        <f t="shared" si="60"/>
        <v>0</v>
      </c>
      <c r="J123" s="6">
        <v>113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11"/>
      <c r="AB123" s="7"/>
      <c r="AC123" s="8"/>
      <c r="AD123" s="9"/>
      <c r="AE123" s="11"/>
      <c r="AF123" s="7"/>
      <c r="AG123" s="8"/>
      <c r="AH123" s="9"/>
      <c r="AI123" s="11"/>
      <c r="AJ123" s="7"/>
      <c r="AK123" s="8"/>
      <c r="AM123" s="5">
        <v>1</v>
      </c>
      <c r="AN123" s="5">
        <v>1</v>
      </c>
      <c r="AO123" s="5">
        <v>1</v>
      </c>
      <c r="AP123" s="5">
        <v>1</v>
      </c>
      <c r="AQ123" s="37">
        <v>1</v>
      </c>
      <c r="AS123" s="37">
        <f t="shared" si="61"/>
        <v>0</v>
      </c>
      <c r="AT123" s="37">
        <f t="shared" si="62"/>
        <v>0</v>
      </c>
      <c r="AU123" s="37">
        <f t="shared" si="63"/>
        <v>0</v>
      </c>
      <c r="AV123" s="37"/>
      <c r="AW123" s="37"/>
      <c r="AY123" s="37">
        <f t="shared" si="64"/>
        <v>0</v>
      </c>
      <c r="BA123" s="82">
        <v>1</v>
      </c>
      <c r="BB123" s="70">
        <v>131</v>
      </c>
      <c r="BC123" s="41">
        <v>153</v>
      </c>
      <c r="BD123" s="6">
        <v>123.2</v>
      </c>
      <c r="BE123" s="6">
        <v>123.05806451612899</v>
      </c>
      <c r="BF123" s="6">
        <v>123</v>
      </c>
      <c r="BG123" s="6">
        <v>123.1</v>
      </c>
      <c r="BH123" s="6">
        <v>123</v>
      </c>
      <c r="BI123" s="71">
        <v>122</v>
      </c>
      <c r="BJ123" s="41">
        <v>122</v>
      </c>
      <c r="BK123" s="6">
        <v>123</v>
      </c>
      <c r="BL123" s="6">
        <v>123</v>
      </c>
      <c r="BM123" s="6">
        <v>123</v>
      </c>
      <c r="BN123" s="6">
        <v>123</v>
      </c>
      <c r="BO123" s="11">
        <v>123</v>
      </c>
      <c r="BP123" s="46"/>
      <c r="BQ123" s="37">
        <v>1</v>
      </c>
      <c r="BS123" s="79">
        <f t="shared" si="65"/>
        <v>0</v>
      </c>
      <c r="BT123" s="80">
        <f t="shared" si="66"/>
        <v>0</v>
      </c>
      <c r="BU123" s="80">
        <f t="shared" si="67"/>
        <v>0</v>
      </c>
      <c r="BV123" s="81" t="e">
        <f t="shared" si="68"/>
        <v>#DIV/0!</v>
      </c>
    </row>
    <row r="124" spans="1:74" ht="19.5" thickBot="1">
      <c r="A124" s="6">
        <v>201</v>
      </c>
      <c r="B124" s="10"/>
      <c r="C124" s="10"/>
      <c r="D124" s="10"/>
      <c r="E124" s="27"/>
      <c r="F124" s="97"/>
      <c r="G124" s="70"/>
      <c r="H124" s="70"/>
      <c r="I124" s="13">
        <f t="shared" si="60"/>
        <v>0</v>
      </c>
      <c r="J124" s="6">
        <v>114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11"/>
      <c r="AB124" s="7"/>
      <c r="AC124" s="8"/>
      <c r="AD124" s="9"/>
      <c r="AE124" s="11"/>
      <c r="AF124" s="7"/>
      <c r="AG124" s="8"/>
      <c r="AH124" s="9"/>
      <c r="AI124" s="11"/>
      <c r="AJ124" s="7"/>
      <c r="AK124" s="8"/>
      <c r="AM124" s="5">
        <v>1</v>
      </c>
      <c r="AN124" s="5">
        <v>1</v>
      </c>
      <c r="AO124" s="5">
        <v>1</v>
      </c>
      <c r="AP124" s="5">
        <v>1</v>
      </c>
      <c r="AQ124" s="37">
        <v>1</v>
      </c>
      <c r="AS124" s="37">
        <f t="shared" si="61"/>
        <v>0</v>
      </c>
      <c r="AT124" s="37">
        <f t="shared" si="62"/>
        <v>0</v>
      </c>
      <c r="AU124" s="37">
        <f t="shared" si="63"/>
        <v>0</v>
      </c>
      <c r="AV124" s="37"/>
      <c r="AW124" s="37"/>
      <c r="AY124" s="37">
        <f t="shared" si="64"/>
        <v>0</v>
      </c>
      <c r="BA124" s="82">
        <v>1</v>
      </c>
      <c r="BB124" s="70">
        <v>132</v>
      </c>
      <c r="BC124" s="41">
        <v>154</v>
      </c>
      <c r="BD124" s="6">
        <v>124.2</v>
      </c>
      <c r="BE124" s="6">
        <v>124.05806451612899</v>
      </c>
      <c r="BF124" s="6">
        <v>124</v>
      </c>
      <c r="BG124" s="6">
        <v>124.1</v>
      </c>
      <c r="BH124" s="6">
        <v>124</v>
      </c>
      <c r="BI124" s="71">
        <v>123</v>
      </c>
      <c r="BJ124" s="41">
        <v>123</v>
      </c>
      <c r="BK124" s="6">
        <v>124</v>
      </c>
      <c r="BL124" s="6">
        <v>124</v>
      </c>
      <c r="BM124" s="6">
        <v>124</v>
      </c>
      <c r="BN124" s="6">
        <v>124</v>
      </c>
      <c r="BO124" s="11">
        <v>124</v>
      </c>
      <c r="BP124" s="46"/>
      <c r="BQ124" s="37">
        <v>1</v>
      </c>
      <c r="BS124" s="79">
        <f t="shared" si="65"/>
        <v>0</v>
      </c>
      <c r="BT124" s="80">
        <f t="shared" si="66"/>
        <v>0</v>
      </c>
      <c r="BU124" s="80">
        <f t="shared" si="67"/>
        <v>0</v>
      </c>
      <c r="BV124" s="81" t="e">
        <f t="shared" si="68"/>
        <v>#DIV/0!</v>
      </c>
    </row>
    <row r="125" spans="1:74" ht="19.5" thickBot="1">
      <c r="A125" s="6">
        <v>202</v>
      </c>
      <c r="B125" s="10"/>
      <c r="C125" s="10"/>
      <c r="D125" s="10"/>
      <c r="E125" s="27"/>
      <c r="F125" s="97"/>
      <c r="G125" s="70"/>
      <c r="H125" s="70"/>
      <c r="I125" s="13">
        <f t="shared" si="60"/>
        <v>0</v>
      </c>
      <c r="J125" s="6">
        <v>115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11"/>
      <c r="AB125" s="7"/>
      <c r="AC125" s="8"/>
      <c r="AD125" s="9"/>
      <c r="AE125" s="11"/>
      <c r="AF125" s="7"/>
      <c r="AG125" s="8"/>
      <c r="AH125" s="9"/>
      <c r="AI125" s="11"/>
      <c r="AJ125" s="7"/>
      <c r="AK125" s="8"/>
      <c r="AM125" s="5">
        <v>1</v>
      </c>
      <c r="AN125" s="5">
        <v>1</v>
      </c>
      <c r="AO125" s="5">
        <v>1</v>
      </c>
      <c r="AP125" s="5">
        <v>1</v>
      </c>
      <c r="AQ125" s="37">
        <v>1</v>
      </c>
      <c r="AS125" s="37">
        <f t="shared" si="61"/>
        <v>0</v>
      </c>
      <c r="AT125" s="37">
        <f t="shared" si="62"/>
        <v>0</v>
      </c>
      <c r="AU125" s="37">
        <f t="shared" si="63"/>
        <v>0</v>
      </c>
      <c r="AV125" s="37"/>
      <c r="AW125" s="37"/>
      <c r="AY125" s="37">
        <f t="shared" si="64"/>
        <v>0</v>
      </c>
      <c r="BA125" s="82">
        <v>1</v>
      </c>
      <c r="BB125" s="70">
        <v>133</v>
      </c>
      <c r="BC125" s="41">
        <v>155</v>
      </c>
      <c r="BD125" s="6">
        <v>125.2</v>
      </c>
      <c r="BE125" s="6">
        <v>125.05806451612899</v>
      </c>
      <c r="BF125" s="6">
        <v>125</v>
      </c>
      <c r="BG125" s="6">
        <v>125.1</v>
      </c>
      <c r="BH125" s="6">
        <v>125</v>
      </c>
      <c r="BI125" s="71">
        <v>124</v>
      </c>
      <c r="BJ125" s="41">
        <v>124</v>
      </c>
      <c r="BK125" s="6">
        <v>125</v>
      </c>
      <c r="BL125" s="6">
        <v>125</v>
      </c>
      <c r="BM125" s="6">
        <v>125</v>
      </c>
      <c r="BN125" s="6">
        <v>125</v>
      </c>
      <c r="BO125" s="11">
        <v>125</v>
      </c>
      <c r="BP125" s="46"/>
      <c r="BQ125" s="37">
        <v>1</v>
      </c>
      <c r="BS125" s="79">
        <f t="shared" si="65"/>
        <v>0</v>
      </c>
      <c r="BT125" s="80">
        <f t="shared" si="66"/>
        <v>0</v>
      </c>
      <c r="BU125" s="80">
        <f t="shared" si="67"/>
        <v>0</v>
      </c>
      <c r="BV125" s="81" t="e">
        <f t="shared" si="68"/>
        <v>#DIV/0!</v>
      </c>
    </row>
    <row r="126" spans="1:74" ht="19.5" thickBot="1">
      <c r="A126" s="6">
        <v>203</v>
      </c>
      <c r="B126" s="10"/>
      <c r="C126" s="10"/>
      <c r="D126" s="10"/>
      <c r="E126" s="27"/>
      <c r="F126" s="97"/>
      <c r="G126" s="70"/>
      <c r="H126" s="70"/>
      <c r="I126" s="13">
        <f t="shared" si="60"/>
        <v>0</v>
      </c>
      <c r="J126" s="6">
        <v>116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1"/>
      <c r="AB126" s="7"/>
      <c r="AC126" s="8"/>
      <c r="AD126" s="9"/>
      <c r="AE126" s="11"/>
      <c r="AF126" s="7"/>
      <c r="AG126" s="8"/>
      <c r="AH126" s="9"/>
      <c r="AI126" s="11"/>
      <c r="AJ126" s="7"/>
      <c r="AK126" s="8"/>
      <c r="AM126" s="5">
        <v>1</v>
      </c>
      <c r="AN126" s="5">
        <v>1</v>
      </c>
      <c r="AO126" s="5">
        <v>1</v>
      </c>
      <c r="AP126" s="5">
        <v>1</v>
      </c>
      <c r="AQ126" s="37">
        <v>1</v>
      </c>
      <c r="AS126" s="37">
        <f t="shared" si="61"/>
        <v>0</v>
      </c>
      <c r="AT126" s="37">
        <f t="shared" si="62"/>
        <v>0</v>
      </c>
      <c r="AU126" s="37">
        <f t="shared" si="63"/>
        <v>0</v>
      </c>
      <c r="AV126" s="37"/>
      <c r="AW126" s="37"/>
      <c r="AY126" s="37">
        <f t="shared" si="64"/>
        <v>0</v>
      </c>
      <c r="BA126" s="82">
        <v>1</v>
      </c>
      <c r="BB126" s="70">
        <v>134</v>
      </c>
      <c r="BC126" s="41">
        <v>156</v>
      </c>
      <c r="BD126" s="6">
        <v>126.2</v>
      </c>
      <c r="BE126" s="6">
        <v>126.05806451612899</v>
      </c>
      <c r="BF126" s="6">
        <v>126</v>
      </c>
      <c r="BG126" s="6">
        <v>126.1</v>
      </c>
      <c r="BH126" s="6">
        <v>126</v>
      </c>
      <c r="BI126" s="71">
        <v>125</v>
      </c>
      <c r="BJ126" s="41">
        <v>125</v>
      </c>
      <c r="BK126" s="6">
        <v>126</v>
      </c>
      <c r="BL126" s="6">
        <v>126</v>
      </c>
      <c r="BM126" s="6">
        <v>126</v>
      </c>
      <c r="BN126" s="6">
        <v>126</v>
      </c>
      <c r="BO126" s="11">
        <v>126</v>
      </c>
      <c r="BP126" s="46"/>
      <c r="BQ126" s="37">
        <v>1</v>
      </c>
      <c r="BS126" s="79">
        <f t="shared" si="65"/>
        <v>0</v>
      </c>
      <c r="BT126" s="80">
        <f t="shared" si="66"/>
        <v>0</v>
      </c>
      <c r="BU126" s="80">
        <f t="shared" si="67"/>
        <v>0</v>
      </c>
      <c r="BV126" s="81" t="e">
        <f t="shared" si="68"/>
        <v>#DIV/0!</v>
      </c>
    </row>
    <row r="127" spans="1:74" ht="19.5" thickBot="1">
      <c r="A127" s="6">
        <v>204</v>
      </c>
      <c r="B127" s="10"/>
      <c r="C127" s="10"/>
      <c r="D127" s="10"/>
      <c r="E127" s="27"/>
      <c r="F127" s="97"/>
      <c r="G127" s="70"/>
      <c r="H127" s="70"/>
      <c r="I127" s="13">
        <f t="shared" si="60"/>
        <v>0</v>
      </c>
      <c r="J127" s="6">
        <v>117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11"/>
      <c r="AB127" s="7"/>
      <c r="AC127" s="8"/>
      <c r="AD127" s="9"/>
      <c r="AE127" s="11"/>
      <c r="AF127" s="7"/>
      <c r="AG127" s="8"/>
      <c r="AH127" s="9"/>
      <c r="AI127" s="11"/>
      <c r="AJ127" s="7"/>
      <c r="AK127" s="8"/>
      <c r="AM127" s="5">
        <v>1</v>
      </c>
      <c r="AN127" s="5">
        <v>1</v>
      </c>
      <c r="AO127" s="5">
        <v>1</v>
      </c>
      <c r="AP127" s="5">
        <v>1</v>
      </c>
      <c r="AQ127" s="37">
        <v>1</v>
      </c>
      <c r="AS127" s="37">
        <f t="shared" si="61"/>
        <v>0</v>
      </c>
      <c r="AT127" s="37">
        <f t="shared" si="62"/>
        <v>0</v>
      </c>
      <c r="AU127" s="37">
        <f t="shared" si="63"/>
        <v>0</v>
      </c>
      <c r="AV127" s="37"/>
      <c r="AW127" s="37"/>
      <c r="AY127" s="37">
        <f t="shared" si="64"/>
        <v>0</v>
      </c>
      <c r="BA127" s="82">
        <v>1</v>
      </c>
      <c r="BB127" s="70">
        <v>135</v>
      </c>
      <c r="BC127" s="41">
        <v>157</v>
      </c>
      <c r="BD127" s="6">
        <v>127.2</v>
      </c>
      <c r="BE127" s="6">
        <v>127.05806451612899</v>
      </c>
      <c r="BF127" s="6">
        <v>127</v>
      </c>
      <c r="BG127" s="6">
        <v>127.1</v>
      </c>
      <c r="BH127" s="6">
        <v>127</v>
      </c>
      <c r="BI127" s="71">
        <v>126</v>
      </c>
      <c r="BJ127" s="41">
        <v>126</v>
      </c>
      <c r="BK127" s="6">
        <v>127</v>
      </c>
      <c r="BL127" s="6">
        <v>127</v>
      </c>
      <c r="BM127" s="6">
        <v>127</v>
      </c>
      <c r="BN127" s="6">
        <v>127</v>
      </c>
      <c r="BO127" s="11">
        <v>127</v>
      </c>
      <c r="BP127" s="46"/>
      <c r="BQ127" s="37">
        <v>1</v>
      </c>
      <c r="BS127" s="79">
        <f t="shared" si="65"/>
        <v>0</v>
      </c>
      <c r="BT127" s="80">
        <f t="shared" si="66"/>
        <v>0</v>
      </c>
      <c r="BU127" s="80">
        <f t="shared" si="67"/>
        <v>0</v>
      </c>
      <c r="BV127" s="81" t="e">
        <f t="shared" si="68"/>
        <v>#DIV/0!</v>
      </c>
    </row>
    <row r="128" spans="1:74" ht="19.5" thickBot="1">
      <c r="A128" s="6">
        <v>205</v>
      </c>
      <c r="B128" s="10"/>
      <c r="C128" s="10"/>
      <c r="D128" s="10"/>
      <c r="E128" s="27"/>
      <c r="F128" s="97"/>
      <c r="G128" s="70"/>
      <c r="H128" s="70"/>
      <c r="I128" s="13">
        <f t="shared" si="60"/>
        <v>0</v>
      </c>
      <c r="J128" s="6">
        <v>118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11"/>
      <c r="AB128" s="7"/>
      <c r="AC128" s="8"/>
      <c r="AD128" s="9"/>
      <c r="AE128" s="11"/>
      <c r="AF128" s="7"/>
      <c r="AG128" s="8"/>
      <c r="AH128" s="9"/>
      <c r="AI128" s="11"/>
      <c r="AJ128" s="7"/>
      <c r="AK128" s="8"/>
      <c r="AM128" s="5">
        <v>1</v>
      </c>
      <c r="AN128" s="5">
        <v>1</v>
      </c>
      <c r="AO128" s="5">
        <v>1</v>
      </c>
      <c r="AP128" s="5">
        <v>1</v>
      </c>
      <c r="AQ128" s="37">
        <v>1</v>
      </c>
      <c r="AS128" s="37">
        <f t="shared" si="61"/>
        <v>0</v>
      </c>
      <c r="AT128" s="37">
        <f t="shared" si="62"/>
        <v>0</v>
      </c>
      <c r="AU128" s="37">
        <f t="shared" si="63"/>
        <v>0</v>
      </c>
      <c r="AV128" s="37"/>
      <c r="AW128" s="37"/>
      <c r="AY128" s="37">
        <f t="shared" si="64"/>
        <v>0</v>
      </c>
      <c r="BA128" s="82">
        <v>1</v>
      </c>
      <c r="BB128" s="70">
        <v>136</v>
      </c>
      <c r="BC128" s="41">
        <v>158</v>
      </c>
      <c r="BD128" s="6">
        <v>128.19999999999999</v>
      </c>
      <c r="BE128" s="6">
        <v>128.05806451612901</v>
      </c>
      <c r="BF128" s="6">
        <v>128</v>
      </c>
      <c r="BG128" s="6">
        <v>128.1</v>
      </c>
      <c r="BH128" s="6">
        <v>128</v>
      </c>
      <c r="BI128" s="71">
        <v>127</v>
      </c>
      <c r="BJ128" s="41">
        <v>127</v>
      </c>
      <c r="BK128" s="6">
        <v>128</v>
      </c>
      <c r="BL128" s="6">
        <v>128</v>
      </c>
      <c r="BM128" s="6">
        <v>128</v>
      </c>
      <c r="BN128" s="6">
        <v>128</v>
      </c>
      <c r="BO128" s="11">
        <v>128</v>
      </c>
      <c r="BP128" s="46"/>
      <c r="BQ128" s="37">
        <v>1</v>
      </c>
      <c r="BS128" s="79">
        <f t="shared" si="65"/>
        <v>0</v>
      </c>
      <c r="BT128" s="80">
        <f t="shared" si="66"/>
        <v>0</v>
      </c>
      <c r="BU128" s="80">
        <f t="shared" si="67"/>
        <v>0</v>
      </c>
      <c r="BV128" s="81" t="e">
        <f t="shared" si="68"/>
        <v>#DIV/0!</v>
      </c>
    </row>
    <row r="129" spans="1:74" ht="19.5" thickBot="1">
      <c r="A129" s="6">
        <v>206</v>
      </c>
      <c r="B129" s="10"/>
      <c r="C129" s="10"/>
      <c r="D129" s="10"/>
      <c r="E129" s="27"/>
      <c r="F129" s="97"/>
      <c r="G129" s="70"/>
      <c r="H129" s="70"/>
      <c r="I129" s="13">
        <f t="shared" si="60"/>
        <v>0</v>
      </c>
      <c r="J129" s="6">
        <v>119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11"/>
      <c r="AB129" s="7"/>
      <c r="AC129" s="8"/>
      <c r="AD129" s="9"/>
      <c r="AE129" s="11"/>
      <c r="AF129" s="7"/>
      <c r="AG129" s="8"/>
      <c r="AH129" s="9"/>
      <c r="AI129" s="11"/>
      <c r="AJ129" s="7"/>
      <c r="AK129" s="8"/>
      <c r="AM129" s="5">
        <v>1</v>
      </c>
      <c r="AN129" s="5">
        <v>1</v>
      </c>
      <c r="AO129" s="5">
        <v>1</v>
      </c>
      <c r="AP129" s="5">
        <v>1</v>
      </c>
      <c r="AQ129" s="37">
        <v>1</v>
      </c>
      <c r="AS129" s="37">
        <f t="shared" si="61"/>
        <v>0</v>
      </c>
      <c r="AT129" s="37">
        <f t="shared" si="62"/>
        <v>0</v>
      </c>
      <c r="AU129" s="37">
        <f t="shared" si="63"/>
        <v>0</v>
      </c>
      <c r="AV129" s="37"/>
      <c r="AW129" s="37"/>
      <c r="AY129" s="37">
        <f t="shared" si="64"/>
        <v>0</v>
      </c>
      <c r="BA129" s="82">
        <v>1</v>
      </c>
      <c r="BB129" s="70">
        <v>137</v>
      </c>
      <c r="BC129" s="41">
        <v>159</v>
      </c>
      <c r="BD129" s="6">
        <v>129.19999999999999</v>
      </c>
      <c r="BE129" s="6">
        <v>129.05806451612901</v>
      </c>
      <c r="BF129" s="6">
        <v>129</v>
      </c>
      <c r="BG129" s="6">
        <v>129.1</v>
      </c>
      <c r="BH129" s="6">
        <v>129</v>
      </c>
      <c r="BI129" s="71">
        <v>128</v>
      </c>
      <c r="BJ129" s="41">
        <v>128</v>
      </c>
      <c r="BK129" s="6">
        <v>129</v>
      </c>
      <c r="BL129" s="6">
        <v>129</v>
      </c>
      <c r="BM129" s="6">
        <v>129</v>
      </c>
      <c r="BN129" s="6">
        <v>129</v>
      </c>
      <c r="BO129" s="11">
        <v>129</v>
      </c>
      <c r="BP129" s="46"/>
      <c r="BQ129" s="37">
        <v>1</v>
      </c>
      <c r="BS129" s="79">
        <f t="shared" si="65"/>
        <v>0</v>
      </c>
      <c r="BT129" s="80">
        <f t="shared" si="66"/>
        <v>0</v>
      </c>
      <c r="BU129" s="80">
        <f t="shared" si="67"/>
        <v>0</v>
      </c>
      <c r="BV129" s="81" t="e">
        <f t="shared" si="68"/>
        <v>#DIV/0!</v>
      </c>
    </row>
    <row r="130" spans="1:74" ht="19.5" thickBot="1">
      <c r="A130" s="6">
        <v>207</v>
      </c>
      <c r="B130" s="10"/>
      <c r="C130" s="10"/>
      <c r="D130" s="10"/>
      <c r="E130" s="27"/>
      <c r="F130" s="97"/>
      <c r="G130" s="70"/>
      <c r="H130" s="70"/>
      <c r="I130" s="13">
        <f t="shared" si="60"/>
        <v>0</v>
      </c>
      <c r="J130" s="6">
        <v>120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1"/>
      <c r="AB130" s="7"/>
      <c r="AC130" s="8"/>
      <c r="AD130" s="9"/>
      <c r="AE130" s="11"/>
      <c r="AF130" s="7"/>
      <c r="AG130" s="8"/>
      <c r="AH130" s="9"/>
      <c r="AI130" s="11"/>
      <c r="AJ130" s="7"/>
      <c r="AK130" s="8"/>
      <c r="AM130" s="5">
        <v>1</v>
      </c>
      <c r="AN130" s="5">
        <v>1</v>
      </c>
      <c r="AO130" s="5">
        <v>1</v>
      </c>
      <c r="AP130" s="5">
        <v>1</v>
      </c>
      <c r="AQ130" s="37">
        <v>1</v>
      </c>
      <c r="AS130" s="37">
        <f t="shared" si="61"/>
        <v>0</v>
      </c>
      <c r="AT130" s="37">
        <f t="shared" si="62"/>
        <v>0</v>
      </c>
      <c r="AU130" s="37">
        <f t="shared" si="63"/>
        <v>0</v>
      </c>
      <c r="AV130" s="37"/>
      <c r="AW130" s="37"/>
      <c r="AY130" s="37">
        <f t="shared" si="64"/>
        <v>0</v>
      </c>
      <c r="BA130" s="82">
        <v>1</v>
      </c>
      <c r="BB130" s="70">
        <v>138</v>
      </c>
      <c r="BC130" s="41">
        <v>160</v>
      </c>
      <c r="BD130" s="6">
        <v>130.19999999999999</v>
      </c>
      <c r="BE130" s="6">
        <v>130.05806451612901</v>
      </c>
      <c r="BF130" s="6">
        <v>130</v>
      </c>
      <c r="BG130" s="6">
        <v>130.1</v>
      </c>
      <c r="BH130" s="6">
        <v>130</v>
      </c>
      <c r="BI130" s="71">
        <v>129</v>
      </c>
      <c r="BJ130" s="41">
        <v>129</v>
      </c>
      <c r="BK130" s="6">
        <v>130</v>
      </c>
      <c r="BL130" s="6">
        <v>130</v>
      </c>
      <c r="BM130" s="6">
        <v>130</v>
      </c>
      <c r="BN130" s="6">
        <v>130</v>
      </c>
      <c r="BO130" s="11">
        <v>130</v>
      </c>
      <c r="BP130" s="46"/>
      <c r="BQ130" s="37">
        <v>1</v>
      </c>
      <c r="BS130" s="79">
        <f t="shared" si="65"/>
        <v>0</v>
      </c>
      <c r="BT130" s="80">
        <f t="shared" si="66"/>
        <v>0</v>
      </c>
      <c r="BU130" s="80">
        <f t="shared" si="67"/>
        <v>0</v>
      </c>
      <c r="BV130" s="81" t="e">
        <f t="shared" si="68"/>
        <v>#DIV/0!</v>
      </c>
    </row>
    <row r="131" spans="1:74" ht="19.5" thickBot="1">
      <c r="A131" s="6">
        <v>208</v>
      </c>
      <c r="B131" s="10"/>
      <c r="C131" s="10"/>
      <c r="D131" s="10"/>
      <c r="E131" s="27"/>
      <c r="F131" s="97"/>
      <c r="G131" s="70"/>
      <c r="H131" s="70"/>
      <c r="I131" s="13">
        <f t="shared" si="60"/>
        <v>0</v>
      </c>
      <c r="J131" s="6">
        <v>121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1"/>
      <c r="AB131" s="7"/>
      <c r="AC131" s="8"/>
      <c r="AD131" s="9"/>
      <c r="AE131" s="11"/>
      <c r="AF131" s="7"/>
      <c r="AG131" s="8"/>
      <c r="AH131" s="9"/>
      <c r="AI131" s="11"/>
      <c r="AJ131" s="7"/>
      <c r="AK131" s="8"/>
      <c r="AM131" s="5">
        <v>1</v>
      </c>
      <c r="AN131" s="5">
        <v>1</v>
      </c>
      <c r="AO131" s="5">
        <v>1</v>
      </c>
      <c r="AP131" s="5">
        <v>1</v>
      </c>
      <c r="AQ131" s="37">
        <v>1</v>
      </c>
      <c r="AS131" s="37">
        <f t="shared" si="61"/>
        <v>0</v>
      </c>
      <c r="AT131" s="37">
        <f t="shared" si="62"/>
        <v>0</v>
      </c>
      <c r="AU131" s="37">
        <f t="shared" si="63"/>
        <v>0</v>
      </c>
      <c r="AV131" s="37"/>
      <c r="AW131" s="37"/>
      <c r="AY131" s="37">
        <f t="shared" si="64"/>
        <v>0</v>
      </c>
      <c r="BA131" s="82">
        <v>1</v>
      </c>
      <c r="BB131" s="70">
        <v>139</v>
      </c>
      <c r="BC131" s="41">
        <v>161</v>
      </c>
      <c r="BD131" s="6">
        <v>131.19999999999999</v>
      </c>
      <c r="BE131" s="6">
        <v>131.05806451612901</v>
      </c>
      <c r="BF131" s="6">
        <v>131</v>
      </c>
      <c r="BG131" s="6">
        <v>131.1</v>
      </c>
      <c r="BH131" s="6">
        <v>131</v>
      </c>
      <c r="BI131" s="71">
        <v>130</v>
      </c>
      <c r="BJ131" s="41">
        <v>130</v>
      </c>
      <c r="BK131" s="6">
        <v>131</v>
      </c>
      <c r="BL131" s="6">
        <v>131</v>
      </c>
      <c r="BM131" s="6">
        <v>131</v>
      </c>
      <c r="BN131" s="6">
        <v>131</v>
      </c>
      <c r="BO131" s="11">
        <v>131</v>
      </c>
      <c r="BP131" s="46"/>
      <c r="BQ131" s="37">
        <v>1</v>
      </c>
      <c r="BS131" s="79">
        <f t="shared" si="65"/>
        <v>0</v>
      </c>
      <c r="BT131" s="80">
        <f t="shared" si="66"/>
        <v>0</v>
      </c>
      <c r="BU131" s="80">
        <f t="shared" si="67"/>
        <v>0</v>
      </c>
      <c r="BV131" s="81" t="e">
        <f t="shared" si="68"/>
        <v>#DIV/0!</v>
      </c>
    </row>
    <row r="132" spans="1:74" ht="19.5" thickBot="1">
      <c r="A132" s="6">
        <v>209</v>
      </c>
      <c r="B132" s="10"/>
      <c r="C132" s="10"/>
      <c r="D132" s="10"/>
      <c r="E132" s="27"/>
      <c r="F132" s="97"/>
      <c r="G132" s="70"/>
      <c r="H132" s="70"/>
      <c r="I132" s="13">
        <f t="shared" si="60"/>
        <v>0</v>
      </c>
      <c r="J132" s="6">
        <v>122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11"/>
      <c r="AB132" s="7"/>
      <c r="AC132" s="8"/>
      <c r="AD132" s="9"/>
      <c r="AE132" s="11"/>
      <c r="AF132" s="7"/>
      <c r="AG132" s="8"/>
      <c r="AH132" s="9"/>
      <c r="AI132" s="11"/>
      <c r="AJ132" s="7"/>
      <c r="AK132" s="8"/>
      <c r="AM132" s="5">
        <v>1</v>
      </c>
      <c r="AN132" s="5">
        <v>1</v>
      </c>
      <c r="AO132" s="5">
        <v>1</v>
      </c>
      <c r="AP132" s="5">
        <v>1</v>
      </c>
      <c r="AQ132" s="37">
        <v>1</v>
      </c>
      <c r="AS132" s="37">
        <f t="shared" si="61"/>
        <v>0</v>
      </c>
      <c r="AT132" s="37">
        <f t="shared" si="62"/>
        <v>0</v>
      </c>
      <c r="AU132" s="37">
        <f t="shared" si="63"/>
        <v>0</v>
      </c>
      <c r="AV132" s="37"/>
      <c r="AW132" s="37"/>
      <c r="AY132" s="37">
        <f t="shared" si="64"/>
        <v>0</v>
      </c>
      <c r="BA132" s="82">
        <v>1</v>
      </c>
      <c r="BB132" s="70">
        <v>140</v>
      </c>
      <c r="BC132" s="41">
        <v>162</v>
      </c>
      <c r="BD132" s="6">
        <v>132.19999999999999</v>
      </c>
      <c r="BE132" s="6">
        <v>132.05806451612901</v>
      </c>
      <c r="BF132" s="6">
        <v>132</v>
      </c>
      <c r="BG132" s="6">
        <v>132.1</v>
      </c>
      <c r="BH132" s="6">
        <v>132</v>
      </c>
      <c r="BI132" s="71">
        <v>131</v>
      </c>
      <c r="BJ132" s="41">
        <v>131</v>
      </c>
      <c r="BK132" s="6">
        <v>132</v>
      </c>
      <c r="BL132" s="6">
        <v>132</v>
      </c>
      <c r="BM132" s="6">
        <v>132</v>
      </c>
      <c r="BN132" s="6">
        <v>132</v>
      </c>
      <c r="BO132" s="11">
        <v>132</v>
      </c>
      <c r="BP132" s="46"/>
      <c r="BQ132" s="37">
        <v>122</v>
      </c>
      <c r="BS132" s="79">
        <f t="shared" si="65"/>
        <v>0</v>
      </c>
      <c r="BT132" s="80">
        <f t="shared" si="66"/>
        <v>0</v>
      </c>
      <c r="BU132" s="80">
        <f t="shared" si="67"/>
        <v>0</v>
      </c>
      <c r="BV132" s="81" t="e">
        <f t="shared" si="68"/>
        <v>#DIV/0!</v>
      </c>
    </row>
    <row r="133" spans="1:74" ht="19.5" thickBot="1">
      <c r="A133" s="6">
        <v>210</v>
      </c>
      <c r="B133" s="10"/>
      <c r="C133" s="10"/>
      <c r="D133" s="10"/>
      <c r="E133" s="27"/>
      <c r="F133" s="97"/>
      <c r="G133" s="70"/>
      <c r="H133" s="70"/>
      <c r="I133" s="13">
        <f t="shared" si="60"/>
        <v>0</v>
      </c>
      <c r="J133" s="6">
        <v>123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1"/>
      <c r="AB133" s="7"/>
      <c r="AC133" s="8"/>
      <c r="AD133" s="9"/>
      <c r="AE133" s="11"/>
      <c r="AF133" s="7"/>
      <c r="AG133" s="8"/>
      <c r="AH133" s="9"/>
      <c r="AI133" s="11"/>
      <c r="AJ133" s="7"/>
      <c r="AK133" s="8"/>
      <c r="AM133" s="5">
        <v>1</v>
      </c>
      <c r="AN133" s="5">
        <v>1</v>
      </c>
      <c r="AO133" s="5">
        <v>1</v>
      </c>
      <c r="AP133" s="5">
        <v>1</v>
      </c>
      <c r="AQ133" s="37">
        <v>1</v>
      </c>
      <c r="AS133" s="37">
        <f t="shared" si="61"/>
        <v>0</v>
      </c>
      <c r="AT133" s="37">
        <f t="shared" si="62"/>
        <v>0</v>
      </c>
      <c r="AU133" s="37">
        <f t="shared" si="63"/>
        <v>0</v>
      </c>
      <c r="AV133" s="37"/>
      <c r="AW133" s="37"/>
      <c r="AY133" s="37">
        <f t="shared" si="64"/>
        <v>0</v>
      </c>
      <c r="BA133" s="82">
        <v>1</v>
      </c>
      <c r="BB133" s="70">
        <v>141</v>
      </c>
      <c r="BC133" s="41">
        <v>163</v>
      </c>
      <c r="BD133" s="6">
        <v>133.19999999999999</v>
      </c>
      <c r="BE133" s="6">
        <v>133.05806451612901</v>
      </c>
      <c r="BF133" s="6">
        <v>133</v>
      </c>
      <c r="BG133" s="6">
        <v>133.1</v>
      </c>
      <c r="BH133" s="6">
        <v>133</v>
      </c>
      <c r="BI133" s="71">
        <v>132</v>
      </c>
      <c r="BJ133" s="41">
        <v>132</v>
      </c>
      <c r="BK133" s="6">
        <v>133</v>
      </c>
      <c r="BL133" s="6">
        <v>133</v>
      </c>
      <c r="BM133" s="6">
        <v>133</v>
      </c>
      <c r="BN133" s="6">
        <v>133</v>
      </c>
      <c r="BO133" s="11">
        <v>133</v>
      </c>
      <c r="BP133" s="46"/>
      <c r="BQ133" s="37">
        <v>123</v>
      </c>
      <c r="BS133" s="79">
        <f t="shared" si="65"/>
        <v>0</v>
      </c>
      <c r="BT133" s="80">
        <f t="shared" si="66"/>
        <v>0</v>
      </c>
      <c r="BU133" s="80">
        <f t="shared" si="67"/>
        <v>0</v>
      </c>
      <c r="BV133" s="81" t="e">
        <f t="shared" si="68"/>
        <v>#DIV/0!</v>
      </c>
    </row>
    <row r="134" spans="1:74" ht="19.5" thickBot="1">
      <c r="A134" s="6">
        <v>211</v>
      </c>
      <c r="B134" s="10"/>
      <c r="C134" s="10"/>
      <c r="D134" s="10"/>
      <c r="E134" s="27"/>
      <c r="F134" s="97"/>
      <c r="G134" s="70"/>
      <c r="H134" s="70"/>
      <c r="I134" s="13">
        <f t="shared" si="60"/>
        <v>0</v>
      </c>
      <c r="J134" s="6">
        <v>124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11"/>
      <c r="AB134" s="7"/>
      <c r="AC134" s="8"/>
      <c r="AD134" s="9"/>
      <c r="AE134" s="11"/>
      <c r="AF134" s="7"/>
      <c r="AG134" s="8"/>
      <c r="AH134" s="9"/>
      <c r="AI134" s="11"/>
      <c r="AJ134" s="7"/>
      <c r="AK134" s="8"/>
      <c r="AM134" s="5">
        <v>1</v>
      </c>
      <c r="AN134" s="5">
        <v>1</v>
      </c>
      <c r="AO134" s="5">
        <v>1</v>
      </c>
      <c r="AP134" s="5">
        <v>1</v>
      </c>
      <c r="AQ134" s="37">
        <v>1</v>
      </c>
      <c r="AS134" s="37">
        <f t="shared" si="61"/>
        <v>0</v>
      </c>
      <c r="AT134" s="37">
        <f t="shared" si="62"/>
        <v>0</v>
      </c>
      <c r="AU134" s="37">
        <f t="shared" si="63"/>
        <v>0</v>
      </c>
      <c r="AV134" s="37"/>
      <c r="AW134" s="37"/>
      <c r="AY134" s="37">
        <f t="shared" si="64"/>
        <v>0</v>
      </c>
      <c r="BA134" s="82">
        <v>1</v>
      </c>
      <c r="BB134" s="70">
        <v>142</v>
      </c>
      <c r="BC134" s="41">
        <v>164</v>
      </c>
      <c r="BD134" s="6">
        <v>134.19999999999999</v>
      </c>
      <c r="BE134" s="6">
        <v>134.05806451612901</v>
      </c>
      <c r="BF134" s="6">
        <v>134</v>
      </c>
      <c r="BG134" s="6">
        <v>134.1</v>
      </c>
      <c r="BH134" s="6">
        <v>134</v>
      </c>
      <c r="BI134" s="71">
        <v>133</v>
      </c>
      <c r="BJ134" s="41">
        <v>133</v>
      </c>
      <c r="BK134" s="6">
        <v>134</v>
      </c>
      <c r="BL134" s="6">
        <v>134</v>
      </c>
      <c r="BM134" s="6">
        <v>134</v>
      </c>
      <c r="BN134" s="6">
        <v>134</v>
      </c>
      <c r="BO134" s="11">
        <v>134</v>
      </c>
      <c r="BP134" s="46"/>
      <c r="BQ134" s="37">
        <v>124</v>
      </c>
      <c r="BS134" s="79">
        <f t="shared" si="65"/>
        <v>0</v>
      </c>
      <c r="BT134" s="80">
        <f t="shared" si="66"/>
        <v>0</v>
      </c>
      <c r="BU134" s="80">
        <f t="shared" si="67"/>
        <v>0</v>
      </c>
      <c r="BV134" s="81" t="e">
        <f t="shared" si="68"/>
        <v>#DIV/0!</v>
      </c>
    </row>
    <row r="135" spans="1:74" ht="19.5" thickBot="1">
      <c r="A135" s="6">
        <v>212</v>
      </c>
      <c r="B135" s="10"/>
      <c r="C135" s="10"/>
      <c r="D135" s="10"/>
      <c r="E135" s="27"/>
      <c r="F135" s="97"/>
      <c r="G135" s="70"/>
      <c r="H135" s="70"/>
      <c r="I135" s="13">
        <f t="shared" si="60"/>
        <v>0</v>
      </c>
      <c r="J135" s="6">
        <v>125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11"/>
      <c r="AB135" s="7"/>
      <c r="AC135" s="8"/>
      <c r="AD135" s="9"/>
      <c r="AE135" s="11"/>
      <c r="AF135" s="7"/>
      <c r="AG135" s="8"/>
      <c r="AH135" s="9"/>
      <c r="AI135" s="11"/>
      <c r="AJ135" s="7"/>
      <c r="AK135" s="8"/>
      <c r="AM135" s="5">
        <v>1</v>
      </c>
      <c r="AN135" s="5">
        <v>1</v>
      </c>
      <c r="AO135" s="5">
        <v>1</v>
      </c>
      <c r="AP135" s="5">
        <v>1</v>
      </c>
      <c r="AQ135" s="37">
        <v>1</v>
      </c>
      <c r="AS135" s="37">
        <f t="shared" si="61"/>
        <v>0</v>
      </c>
      <c r="AT135" s="37">
        <f t="shared" si="62"/>
        <v>0</v>
      </c>
      <c r="AU135" s="37">
        <f t="shared" si="63"/>
        <v>0</v>
      </c>
      <c r="AV135" s="37"/>
      <c r="AW135" s="37"/>
      <c r="AY135" s="37">
        <f t="shared" si="64"/>
        <v>0</v>
      </c>
      <c r="BA135" s="82">
        <v>1</v>
      </c>
      <c r="BB135" s="70">
        <v>143</v>
      </c>
      <c r="BC135" s="41">
        <v>165</v>
      </c>
      <c r="BD135" s="6">
        <v>135.19999999999999</v>
      </c>
      <c r="BE135" s="6">
        <v>135.05806451612901</v>
      </c>
      <c r="BF135" s="6">
        <v>135</v>
      </c>
      <c r="BG135" s="6">
        <v>135.1</v>
      </c>
      <c r="BH135" s="6">
        <v>135</v>
      </c>
      <c r="BI135" s="71">
        <v>134</v>
      </c>
      <c r="BJ135" s="41">
        <v>134</v>
      </c>
      <c r="BK135" s="6">
        <v>135</v>
      </c>
      <c r="BL135" s="6">
        <v>135</v>
      </c>
      <c r="BM135" s="6">
        <v>135</v>
      </c>
      <c r="BN135" s="6">
        <v>135</v>
      </c>
      <c r="BO135" s="11">
        <v>135</v>
      </c>
      <c r="BP135" s="46"/>
      <c r="BQ135" s="37">
        <v>125</v>
      </c>
      <c r="BS135" s="79">
        <f t="shared" si="65"/>
        <v>0</v>
      </c>
      <c r="BT135" s="80">
        <f t="shared" si="66"/>
        <v>0</v>
      </c>
      <c r="BU135" s="80">
        <f t="shared" si="67"/>
        <v>0</v>
      </c>
      <c r="BV135" s="81" t="e">
        <f t="shared" si="68"/>
        <v>#DIV/0!</v>
      </c>
    </row>
    <row r="136" spans="1:74" ht="19.5" thickBot="1">
      <c r="A136" s="6">
        <v>213</v>
      </c>
      <c r="B136" s="10"/>
      <c r="C136" s="10"/>
      <c r="D136" s="10"/>
      <c r="E136" s="27"/>
      <c r="F136" s="97"/>
      <c r="G136" s="70"/>
      <c r="H136" s="70"/>
      <c r="I136" s="13">
        <f t="shared" si="60"/>
        <v>0</v>
      </c>
      <c r="J136" s="6">
        <v>126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11"/>
      <c r="AB136" s="7"/>
      <c r="AC136" s="8"/>
      <c r="AD136" s="9"/>
      <c r="AE136" s="11"/>
      <c r="AF136" s="7"/>
      <c r="AG136" s="8"/>
      <c r="AH136" s="9"/>
      <c r="AI136" s="11"/>
      <c r="AJ136" s="7"/>
      <c r="AK136" s="8"/>
      <c r="AM136" s="5">
        <v>1</v>
      </c>
      <c r="AN136" s="5">
        <v>1</v>
      </c>
      <c r="AO136" s="5">
        <v>1</v>
      </c>
      <c r="AP136" s="5">
        <v>1</v>
      </c>
      <c r="AQ136" s="37">
        <v>1</v>
      </c>
      <c r="AS136" s="37">
        <f t="shared" si="61"/>
        <v>0</v>
      </c>
      <c r="AT136" s="37">
        <f t="shared" si="62"/>
        <v>0</v>
      </c>
      <c r="AU136" s="37">
        <f t="shared" si="63"/>
        <v>0</v>
      </c>
      <c r="AV136" s="37"/>
      <c r="AW136" s="37"/>
      <c r="AY136" s="37">
        <f t="shared" si="64"/>
        <v>0</v>
      </c>
      <c r="BA136" s="82">
        <v>1</v>
      </c>
      <c r="BB136" s="70">
        <v>144</v>
      </c>
      <c r="BC136" s="41">
        <v>166</v>
      </c>
      <c r="BD136" s="6">
        <v>136.19999999999999</v>
      </c>
      <c r="BE136" s="6">
        <v>136.05806451612901</v>
      </c>
      <c r="BF136" s="6">
        <v>136</v>
      </c>
      <c r="BG136" s="6">
        <v>136.1</v>
      </c>
      <c r="BH136" s="6">
        <v>136</v>
      </c>
      <c r="BI136" s="71">
        <v>135</v>
      </c>
      <c r="BJ136" s="41">
        <v>135</v>
      </c>
      <c r="BK136" s="6">
        <v>136</v>
      </c>
      <c r="BL136" s="6">
        <v>136</v>
      </c>
      <c r="BM136" s="6">
        <v>136</v>
      </c>
      <c r="BN136" s="6">
        <v>136</v>
      </c>
      <c r="BO136" s="11">
        <v>136</v>
      </c>
      <c r="BP136" s="46"/>
      <c r="BQ136" s="37">
        <v>126</v>
      </c>
      <c r="BS136" s="79">
        <f t="shared" si="65"/>
        <v>0</v>
      </c>
      <c r="BT136" s="80">
        <f t="shared" si="66"/>
        <v>0</v>
      </c>
      <c r="BU136" s="80">
        <f t="shared" si="67"/>
        <v>0</v>
      </c>
      <c r="BV136" s="81" t="e">
        <f t="shared" si="68"/>
        <v>#DIV/0!</v>
      </c>
    </row>
    <row r="137" spans="1:74" ht="19.5" thickBot="1">
      <c r="A137" s="6">
        <v>214</v>
      </c>
      <c r="B137" s="10"/>
      <c r="C137" s="10"/>
      <c r="D137" s="10"/>
      <c r="E137" s="27"/>
      <c r="F137" s="97"/>
      <c r="G137" s="70"/>
      <c r="H137" s="70"/>
      <c r="I137" s="13">
        <f t="shared" si="60"/>
        <v>0</v>
      </c>
      <c r="J137" s="6">
        <v>127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11"/>
      <c r="AB137" s="7"/>
      <c r="AC137" s="8"/>
      <c r="AD137" s="9"/>
      <c r="AE137" s="11"/>
      <c r="AF137" s="7"/>
      <c r="AG137" s="8"/>
      <c r="AH137" s="9"/>
      <c r="AI137" s="11"/>
      <c r="AJ137" s="7"/>
      <c r="AK137" s="8"/>
      <c r="AM137" s="5">
        <v>1</v>
      </c>
      <c r="AN137" s="5">
        <v>1</v>
      </c>
      <c r="AO137" s="5">
        <v>1</v>
      </c>
      <c r="AP137" s="5">
        <v>1</v>
      </c>
      <c r="AQ137" s="37">
        <v>1</v>
      </c>
      <c r="AS137" s="37">
        <f t="shared" si="61"/>
        <v>0</v>
      </c>
      <c r="AT137" s="37">
        <f t="shared" si="62"/>
        <v>0</v>
      </c>
      <c r="AU137" s="37">
        <f t="shared" si="63"/>
        <v>0</v>
      </c>
      <c r="AV137" s="37"/>
      <c r="AW137" s="37"/>
      <c r="AY137" s="37">
        <f t="shared" si="64"/>
        <v>0</v>
      </c>
      <c r="BA137" s="83">
        <v>127</v>
      </c>
      <c r="BB137" s="70">
        <v>145</v>
      </c>
      <c r="BC137" s="41">
        <v>167</v>
      </c>
      <c r="BD137" s="6">
        <v>137.19999999999999</v>
      </c>
      <c r="BE137" s="6">
        <v>137.05806451612901</v>
      </c>
      <c r="BF137" s="6">
        <v>137</v>
      </c>
      <c r="BG137" s="6">
        <v>137.1</v>
      </c>
      <c r="BH137" s="6">
        <v>137</v>
      </c>
      <c r="BI137" s="71">
        <v>136</v>
      </c>
      <c r="BJ137" s="41">
        <v>136</v>
      </c>
      <c r="BK137" s="6">
        <v>137</v>
      </c>
      <c r="BL137" s="6">
        <v>137</v>
      </c>
      <c r="BM137" s="6">
        <v>137</v>
      </c>
      <c r="BN137" s="6">
        <v>137</v>
      </c>
      <c r="BO137" s="11">
        <v>137</v>
      </c>
      <c r="BP137" s="46"/>
      <c r="BQ137" s="37">
        <v>127</v>
      </c>
      <c r="BS137" s="79">
        <f t="shared" si="65"/>
        <v>0</v>
      </c>
      <c r="BT137" s="80">
        <f t="shared" si="66"/>
        <v>0</v>
      </c>
      <c r="BU137" s="80">
        <f t="shared" si="67"/>
        <v>0</v>
      </c>
      <c r="BV137" s="81" t="e">
        <f t="shared" si="68"/>
        <v>#DIV/0!</v>
      </c>
    </row>
    <row r="138" spans="1:74" ht="19.5" thickBot="1">
      <c r="A138" s="6">
        <v>215</v>
      </c>
      <c r="B138" s="10"/>
      <c r="C138" s="10"/>
      <c r="D138" s="10"/>
      <c r="E138" s="27"/>
      <c r="F138" s="97"/>
      <c r="G138" s="70"/>
      <c r="H138" s="70"/>
      <c r="I138" s="13">
        <f t="shared" si="60"/>
        <v>0</v>
      </c>
      <c r="J138" s="6">
        <v>128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11"/>
      <c r="AB138" s="7"/>
      <c r="AC138" s="8"/>
      <c r="AD138" s="9"/>
      <c r="AE138" s="11"/>
      <c r="AF138" s="7"/>
      <c r="AG138" s="8"/>
      <c r="AH138" s="9"/>
      <c r="AI138" s="11"/>
      <c r="AJ138" s="7"/>
      <c r="AK138" s="8"/>
      <c r="AM138" s="5">
        <v>1</v>
      </c>
      <c r="AN138" s="5">
        <v>1</v>
      </c>
      <c r="AO138" s="5">
        <v>1</v>
      </c>
      <c r="AP138" s="5">
        <v>1</v>
      </c>
      <c r="AQ138" s="37">
        <v>1</v>
      </c>
      <c r="AS138" s="37">
        <f t="shared" si="61"/>
        <v>0</v>
      </c>
      <c r="AT138" s="37">
        <f t="shared" si="62"/>
        <v>0</v>
      </c>
      <c r="AU138" s="37">
        <f t="shared" si="63"/>
        <v>0</v>
      </c>
      <c r="AV138" s="37"/>
      <c r="AW138" s="37"/>
      <c r="AY138" s="37">
        <f t="shared" si="64"/>
        <v>0</v>
      </c>
      <c r="BA138" s="83">
        <v>128</v>
      </c>
      <c r="BB138" s="70">
        <v>146</v>
      </c>
      <c r="BC138" s="41">
        <v>168</v>
      </c>
      <c r="BD138" s="6">
        <v>138.19999999999999</v>
      </c>
      <c r="BE138" s="6">
        <v>138.05806451612901</v>
      </c>
      <c r="BF138" s="6">
        <v>138</v>
      </c>
      <c r="BG138" s="6">
        <v>138.1</v>
      </c>
      <c r="BH138" s="6">
        <v>138</v>
      </c>
      <c r="BI138" s="71">
        <v>137</v>
      </c>
      <c r="BJ138" s="41">
        <v>137</v>
      </c>
      <c r="BK138" s="6">
        <v>138</v>
      </c>
      <c r="BL138" s="6">
        <v>138</v>
      </c>
      <c r="BM138" s="6">
        <v>138</v>
      </c>
      <c r="BN138" s="6">
        <v>138</v>
      </c>
      <c r="BO138" s="11">
        <v>138</v>
      </c>
      <c r="BP138" s="46"/>
      <c r="BQ138" s="37">
        <v>128</v>
      </c>
      <c r="BS138" s="79">
        <f t="shared" si="65"/>
        <v>0</v>
      </c>
      <c r="BT138" s="80">
        <f t="shared" si="66"/>
        <v>0</v>
      </c>
      <c r="BU138" s="80">
        <f t="shared" si="67"/>
        <v>0</v>
      </c>
      <c r="BV138" s="81" t="e">
        <f t="shared" si="68"/>
        <v>#DIV/0!</v>
      </c>
    </row>
    <row r="139" spans="1:74" ht="19.5" thickBot="1">
      <c r="A139" s="6">
        <v>216</v>
      </c>
      <c r="B139" s="10"/>
      <c r="C139" s="10"/>
      <c r="D139" s="10"/>
      <c r="E139" s="27"/>
      <c r="F139" s="97"/>
      <c r="G139" s="70"/>
      <c r="H139" s="70"/>
      <c r="I139" s="13">
        <f t="shared" si="60"/>
        <v>0</v>
      </c>
      <c r="J139" s="6">
        <v>129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11"/>
      <c r="AB139" s="7"/>
      <c r="AC139" s="8"/>
      <c r="AD139" s="9"/>
      <c r="AE139" s="11"/>
      <c r="AF139" s="7"/>
      <c r="AG139" s="8"/>
      <c r="AH139" s="9"/>
      <c r="AI139" s="11"/>
      <c r="AJ139" s="7"/>
      <c r="AK139" s="8"/>
      <c r="AM139" s="5">
        <v>1</v>
      </c>
      <c r="AN139" s="5">
        <v>1</v>
      </c>
      <c r="AO139" s="5">
        <v>1</v>
      </c>
      <c r="AP139" s="5">
        <v>1</v>
      </c>
      <c r="AQ139" s="37">
        <v>1</v>
      </c>
      <c r="AS139" s="37">
        <f t="shared" si="61"/>
        <v>0</v>
      </c>
      <c r="AT139" s="37">
        <f t="shared" si="62"/>
        <v>0</v>
      </c>
      <c r="AU139" s="37">
        <f t="shared" si="63"/>
        <v>0</v>
      </c>
      <c r="AV139" s="37"/>
      <c r="AW139" s="37"/>
      <c r="AY139" s="37">
        <f t="shared" si="64"/>
        <v>0</v>
      </c>
      <c r="BA139" s="83">
        <v>129</v>
      </c>
      <c r="BB139" s="70">
        <v>147</v>
      </c>
      <c r="BC139" s="41">
        <v>169</v>
      </c>
      <c r="BD139" s="6">
        <v>139.19999999999999</v>
      </c>
      <c r="BE139" s="6">
        <v>139.05806451612901</v>
      </c>
      <c r="BF139" s="6">
        <v>139</v>
      </c>
      <c r="BG139" s="6">
        <v>139.1</v>
      </c>
      <c r="BH139" s="6">
        <v>139</v>
      </c>
      <c r="BI139" s="71">
        <v>138</v>
      </c>
      <c r="BJ139" s="41">
        <v>138</v>
      </c>
      <c r="BK139" s="6">
        <v>139</v>
      </c>
      <c r="BL139" s="6">
        <v>139</v>
      </c>
      <c r="BM139" s="6">
        <v>139</v>
      </c>
      <c r="BN139" s="6">
        <v>139</v>
      </c>
      <c r="BO139" s="11">
        <v>139</v>
      </c>
      <c r="BP139" s="46"/>
      <c r="BQ139" s="37">
        <v>129</v>
      </c>
      <c r="BS139" s="79">
        <f t="shared" si="65"/>
        <v>0</v>
      </c>
      <c r="BT139" s="80">
        <f t="shared" si="66"/>
        <v>0</v>
      </c>
      <c r="BU139" s="80">
        <f t="shared" si="67"/>
        <v>0</v>
      </c>
      <c r="BV139" s="81" t="e">
        <f t="shared" si="68"/>
        <v>#DIV/0!</v>
      </c>
    </row>
    <row r="140" spans="1:74" ht="19.5" thickBot="1">
      <c r="A140" s="6">
        <v>217</v>
      </c>
      <c r="B140" s="10"/>
      <c r="C140" s="10"/>
      <c r="D140" s="10"/>
      <c r="E140" s="27"/>
      <c r="F140" s="97"/>
      <c r="G140" s="70"/>
      <c r="H140" s="70"/>
      <c r="I140" s="13">
        <f t="shared" ref="I140:I178" si="69">BS140</f>
        <v>0</v>
      </c>
      <c r="J140" s="6">
        <v>130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11"/>
      <c r="AB140" s="7"/>
      <c r="AC140" s="8"/>
      <c r="AD140" s="9"/>
      <c r="AE140" s="11"/>
      <c r="AF140" s="7"/>
      <c r="AG140" s="8"/>
      <c r="AH140" s="9"/>
      <c r="AI140" s="11"/>
      <c r="AJ140" s="7"/>
      <c r="AK140" s="8"/>
      <c r="AM140" s="5">
        <v>1</v>
      </c>
      <c r="AN140" s="5">
        <v>1</v>
      </c>
      <c r="AO140" s="5">
        <v>1</v>
      </c>
      <c r="AP140" s="5">
        <v>1</v>
      </c>
      <c r="AQ140" s="37">
        <v>1</v>
      </c>
      <c r="AS140" s="37">
        <f t="shared" ref="AS140:AS178" si="70">AC140*AM140</f>
        <v>0</v>
      </c>
      <c r="AT140" s="37">
        <f t="shared" ref="AT140:AT178" si="71">AE140+(AE140*(AN140-1))+(AE140*0.1)</f>
        <v>0</v>
      </c>
      <c r="AU140" s="37">
        <f t="shared" ref="AU140:AU178" si="72">AG140+(AG140*(AO140-1))+(AG140*0.3)</f>
        <v>0</v>
      </c>
      <c r="AV140" s="37"/>
      <c r="AW140" s="37"/>
      <c r="AY140" s="37">
        <f t="shared" ref="AY140:AY178" si="73">SUM(AS140:AW140)</f>
        <v>0</v>
      </c>
      <c r="BA140" s="83">
        <v>130</v>
      </c>
      <c r="BB140" s="70">
        <v>148</v>
      </c>
      <c r="BC140" s="41">
        <v>170</v>
      </c>
      <c r="BD140" s="6">
        <v>140.19999999999999</v>
      </c>
      <c r="BE140" s="6">
        <v>140.05806451612901</v>
      </c>
      <c r="BF140" s="6">
        <v>140</v>
      </c>
      <c r="BG140" s="6">
        <v>140.1</v>
      </c>
      <c r="BH140" s="6">
        <v>140</v>
      </c>
      <c r="BI140" s="71">
        <v>139</v>
      </c>
      <c r="BJ140" s="41">
        <v>139</v>
      </c>
      <c r="BK140" s="6">
        <v>140</v>
      </c>
      <c r="BL140" s="6">
        <v>140</v>
      </c>
      <c r="BM140" s="6">
        <v>140</v>
      </c>
      <c r="BN140" s="6">
        <v>140</v>
      </c>
      <c r="BO140" s="11">
        <v>140</v>
      </c>
      <c r="BP140" s="46"/>
      <c r="BQ140" s="37">
        <v>130</v>
      </c>
      <c r="BS140" s="79">
        <f t="shared" ref="BS140:BS178" si="74">BT140+BU140</f>
        <v>0</v>
      </c>
      <c r="BT140" s="80">
        <f t="shared" ref="BT140:BT178" si="75">AY140</f>
        <v>0</v>
      </c>
      <c r="BU140" s="80">
        <f t="shared" ref="BU140:BU178" si="76">(AY140*(BA140-1))+(AY140*(BQ140-1))</f>
        <v>0</v>
      </c>
      <c r="BV140" s="81" t="e">
        <f t="shared" ref="BV140:BV178" si="77">(BU140/BS140)</f>
        <v>#DIV/0!</v>
      </c>
    </row>
    <row r="141" spans="1:74" ht="19.5" thickBot="1">
      <c r="A141" s="6">
        <v>218</v>
      </c>
      <c r="B141" s="10"/>
      <c r="C141" s="10"/>
      <c r="D141" s="10"/>
      <c r="E141" s="27"/>
      <c r="F141" s="97"/>
      <c r="G141" s="70"/>
      <c r="H141" s="70"/>
      <c r="I141" s="13">
        <f t="shared" si="69"/>
        <v>0</v>
      </c>
      <c r="J141" s="6">
        <v>131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11"/>
      <c r="AB141" s="7"/>
      <c r="AC141" s="8"/>
      <c r="AD141" s="9"/>
      <c r="AE141" s="11"/>
      <c r="AF141" s="7"/>
      <c r="AG141" s="8"/>
      <c r="AH141" s="9"/>
      <c r="AI141" s="11"/>
      <c r="AJ141" s="7"/>
      <c r="AK141" s="8"/>
      <c r="AM141" s="5">
        <v>1</v>
      </c>
      <c r="AN141" s="5">
        <v>1</v>
      </c>
      <c r="AO141" s="5">
        <v>1</v>
      </c>
      <c r="AP141" s="5">
        <v>1</v>
      </c>
      <c r="AQ141" s="37">
        <v>1</v>
      </c>
      <c r="AS141" s="37">
        <f t="shared" si="70"/>
        <v>0</v>
      </c>
      <c r="AT141" s="37">
        <f t="shared" si="71"/>
        <v>0</v>
      </c>
      <c r="AU141" s="37">
        <f t="shared" si="72"/>
        <v>0</v>
      </c>
      <c r="AV141" s="37"/>
      <c r="AW141" s="37"/>
      <c r="AY141" s="37">
        <f t="shared" si="73"/>
        <v>0</v>
      </c>
      <c r="BA141" s="83">
        <v>131</v>
      </c>
      <c r="BB141" s="70">
        <v>149</v>
      </c>
      <c r="BC141" s="41">
        <v>171</v>
      </c>
      <c r="BD141" s="6">
        <v>141.19999999999999</v>
      </c>
      <c r="BE141" s="6">
        <v>141.05806451612901</v>
      </c>
      <c r="BF141" s="6">
        <v>141</v>
      </c>
      <c r="BG141" s="6">
        <v>141.1</v>
      </c>
      <c r="BH141" s="6">
        <v>141</v>
      </c>
      <c r="BI141" s="71">
        <v>140</v>
      </c>
      <c r="BJ141" s="41">
        <v>140</v>
      </c>
      <c r="BK141" s="6">
        <v>141</v>
      </c>
      <c r="BL141" s="6">
        <v>141</v>
      </c>
      <c r="BM141" s="6">
        <v>141</v>
      </c>
      <c r="BN141" s="6">
        <v>141</v>
      </c>
      <c r="BO141" s="11">
        <v>141</v>
      </c>
      <c r="BP141" s="46"/>
      <c r="BQ141" s="37">
        <v>131</v>
      </c>
      <c r="BS141" s="79">
        <f t="shared" si="74"/>
        <v>0</v>
      </c>
      <c r="BT141" s="80">
        <f t="shared" si="75"/>
        <v>0</v>
      </c>
      <c r="BU141" s="80">
        <f t="shared" si="76"/>
        <v>0</v>
      </c>
      <c r="BV141" s="81" t="e">
        <f t="shared" si="77"/>
        <v>#DIV/0!</v>
      </c>
    </row>
    <row r="142" spans="1:74" ht="19.5" thickBot="1">
      <c r="A142" s="6">
        <v>219</v>
      </c>
      <c r="B142" s="10"/>
      <c r="C142" s="10"/>
      <c r="D142" s="10"/>
      <c r="E142" s="27"/>
      <c r="F142" s="97"/>
      <c r="G142" s="70"/>
      <c r="H142" s="70"/>
      <c r="I142" s="13">
        <f t="shared" si="69"/>
        <v>0</v>
      </c>
      <c r="J142" s="6">
        <v>132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11"/>
      <c r="AB142" s="7"/>
      <c r="AC142" s="8"/>
      <c r="AD142" s="9"/>
      <c r="AE142" s="11"/>
      <c r="AF142" s="7"/>
      <c r="AG142" s="8"/>
      <c r="AH142" s="9"/>
      <c r="AI142" s="11"/>
      <c r="AJ142" s="7"/>
      <c r="AK142" s="8"/>
      <c r="AM142" s="5">
        <v>1</v>
      </c>
      <c r="AN142" s="5">
        <v>1</v>
      </c>
      <c r="AO142" s="5">
        <v>1</v>
      </c>
      <c r="AP142" s="5">
        <v>1</v>
      </c>
      <c r="AQ142" s="37">
        <v>1</v>
      </c>
      <c r="AS142" s="37">
        <f t="shared" si="70"/>
        <v>0</v>
      </c>
      <c r="AT142" s="37">
        <f t="shared" si="71"/>
        <v>0</v>
      </c>
      <c r="AU142" s="37">
        <f t="shared" si="72"/>
        <v>0</v>
      </c>
      <c r="AV142" s="37"/>
      <c r="AW142" s="37"/>
      <c r="AY142" s="37">
        <f t="shared" si="73"/>
        <v>0</v>
      </c>
      <c r="BA142" s="83">
        <v>132</v>
      </c>
      <c r="BB142" s="70">
        <v>150</v>
      </c>
      <c r="BC142" s="41">
        <v>172</v>
      </c>
      <c r="BD142" s="6">
        <v>142.19999999999999</v>
      </c>
      <c r="BE142" s="6">
        <v>142.05806451612901</v>
      </c>
      <c r="BF142" s="6">
        <v>142</v>
      </c>
      <c r="BG142" s="6">
        <v>142.1</v>
      </c>
      <c r="BH142" s="6">
        <v>142</v>
      </c>
      <c r="BI142" s="71">
        <v>141</v>
      </c>
      <c r="BJ142" s="41">
        <v>141</v>
      </c>
      <c r="BK142" s="6">
        <v>142</v>
      </c>
      <c r="BL142" s="6">
        <v>142</v>
      </c>
      <c r="BM142" s="6">
        <v>142</v>
      </c>
      <c r="BN142" s="6">
        <v>142</v>
      </c>
      <c r="BO142" s="11">
        <v>142</v>
      </c>
      <c r="BP142" s="46"/>
      <c r="BQ142" s="37">
        <v>132</v>
      </c>
      <c r="BS142" s="79">
        <f t="shared" si="74"/>
        <v>0</v>
      </c>
      <c r="BT142" s="80">
        <f t="shared" si="75"/>
        <v>0</v>
      </c>
      <c r="BU142" s="80">
        <f t="shared" si="76"/>
        <v>0</v>
      </c>
      <c r="BV142" s="81" t="e">
        <f t="shared" si="77"/>
        <v>#DIV/0!</v>
      </c>
    </row>
    <row r="143" spans="1:74" ht="19.5" thickBot="1">
      <c r="A143" s="6">
        <v>220</v>
      </c>
      <c r="B143" s="10"/>
      <c r="C143" s="10"/>
      <c r="D143" s="10"/>
      <c r="E143" s="27"/>
      <c r="F143" s="97"/>
      <c r="G143" s="70"/>
      <c r="H143" s="70"/>
      <c r="I143" s="13">
        <f t="shared" si="69"/>
        <v>0</v>
      </c>
      <c r="J143" s="6">
        <v>133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11"/>
      <c r="AB143" s="7"/>
      <c r="AC143" s="8"/>
      <c r="AD143" s="9"/>
      <c r="AE143" s="11"/>
      <c r="AF143" s="7"/>
      <c r="AG143" s="8"/>
      <c r="AH143" s="9"/>
      <c r="AI143" s="11"/>
      <c r="AJ143" s="7"/>
      <c r="AK143" s="8"/>
      <c r="AM143" s="5">
        <v>1</v>
      </c>
      <c r="AN143" s="5">
        <v>1</v>
      </c>
      <c r="AO143" s="5">
        <v>1</v>
      </c>
      <c r="AP143" s="5">
        <v>1</v>
      </c>
      <c r="AQ143" s="37">
        <v>1</v>
      </c>
      <c r="AS143" s="37">
        <f t="shared" si="70"/>
        <v>0</v>
      </c>
      <c r="AT143" s="37">
        <f t="shared" si="71"/>
        <v>0</v>
      </c>
      <c r="AU143" s="37">
        <f t="shared" si="72"/>
        <v>0</v>
      </c>
      <c r="AV143" s="37"/>
      <c r="AW143" s="37"/>
      <c r="AY143" s="37">
        <f t="shared" si="73"/>
        <v>0</v>
      </c>
      <c r="BA143" s="83">
        <v>133</v>
      </c>
      <c r="BB143" s="70">
        <v>151</v>
      </c>
      <c r="BC143" s="41">
        <v>173</v>
      </c>
      <c r="BD143" s="6">
        <v>143.19999999999999</v>
      </c>
      <c r="BE143" s="6">
        <v>143.05806451612901</v>
      </c>
      <c r="BF143" s="6">
        <v>143</v>
      </c>
      <c r="BG143" s="6">
        <v>143.1</v>
      </c>
      <c r="BH143" s="6">
        <v>143</v>
      </c>
      <c r="BI143" s="71">
        <v>142</v>
      </c>
      <c r="BJ143" s="41">
        <v>142</v>
      </c>
      <c r="BK143" s="6">
        <v>143</v>
      </c>
      <c r="BL143" s="6">
        <v>143</v>
      </c>
      <c r="BM143" s="6">
        <v>143</v>
      </c>
      <c r="BN143" s="6">
        <v>143</v>
      </c>
      <c r="BO143" s="11">
        <v>143</v>
      </c>
      <c r="BP143" s="46"/>
      <c r="BQ143" s="37">
        <v>133</v>
      </c>
      <c r="BS143" s="79">
        <f t="shared" si="74"/>
        <v>0</v>
      </c>
      <c r="BT143" s="80">
        <f t="shared" si="75"/>
        <v>0</v>
      </c>
      <c r="BU143" s="80">
        <f t="shared" si="76"/>
        <v>0</v>
      </c>
      <c r="BV143" s="81" t="e">
        <f t="shared" si="77"/>
        <v>#DIV/0!</v>
      </c>
    </row>
    <row r="144" spans="1:74" ht="19.5" thickBot="1">
      <c r="A144" s="6">
        <v>221</v>
      </c>
      <c r="B144" s="10"/>
      <c r="C144" s="10"/>
      <c r="D144" s="10"/>
      <c r="E144" s="27"/>
      <c r="F144" s="97"/>
      <c r="G144" s="70"/>
      <c r="H144" s="70"/>
      <c r="I144" s="13">
        <f t="shared" si="69"/>
        <v>0</v>
      </c>
      <c r="J144" s="6">
        <v>134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11"/>
      <c r="AB144" s="7"/>
      <c r="AC144" s="8"/>
      <c r="AD144" s="9"/>
      <c r="AE144" s="11"/>
      <c r="AF144" s="7"/>
      <c r="AG144" s="8"/>
      <c r="AH144" s="9"/>
      <c r="AI144" s="11"/>
      <c r="AJ144" s="7"/>
      <c r="AK144" s="8"/>
      <c r="AM144" s="5">
        <v>1</v>
      </c>
      <c r="AN144" s="5">
        <v>1</v>
      </c>
      <c r="AO144" s="5">
        <v>1</v>
      </c>
      <c r="AP144" s="5">
        <v>1</v>
      </c>
      <c r="AQ144" s="37">
        <v>1</v>
      </c>
      <c r="AS144" s="37">
        <f t="shared" si="70"/>
        <v>0</v>
      </c>
      <c r="AT144" s="37">
        <f t="shared" si="71"/>
        <v>0</v>
      </c>
      <c r="AU144" s="37">
        <f t="shared" si="72"/>
        <v>0</v>
      </c>
      <c r="AV144" s="37"/>
      <c r="AW144" s="37"/>
      <c r="AY144" s="37">
        <f t="shared" si="73"/>
        <v>0</v>
      </c>
      <c r="BA144" s="83">
        <v>134</v>
      </c>
      <c r="BB144" s="70">
        <v>152</v>
      </c>
      <c r="BC144" s="41">
        <v>174</v>
      </c>
      <c r="BD144" s="6">
        <v>144.19999999999999</v>
      </c>
      <c r="BE144" s="6">
        <v>144.05806451612901</v>
      </c>
      <c r="BF144" s="6">
        <v>144</v>
      </c>
      <c r="BG144" s="6">
        <v>144.1</v>
      </c>
      <c r="BH144" s="6">
        <v>144</v>
      </c>
      <c r="BI144" s="71">
        <v>143</v>
      </c>
      <c r="BJ144" s="41">
        <v>143</v>
      </c>
      <c r="BK144" s="6">
        <v>144</v>
      </c>
      <c r="BL144" s="6">
        <v>144</v>
      </c>
      <c r="BM144" s="6">
        <v>144</v>
      </c>
      <c r="BN144" s="6">
        <v>144</v>
      </c>
      <c r="BO144" s="11">
        <v>144</v>
      </c>
      <c r="BP144" s="46"/>
      <c r="BQ144" s="37">
        <v>134</v>
      </c>
      <c r="BS144" s="79">
        <f t="shared" si="74"/>
        <v>0</v>
      </c>
      <c r="BT144" s="80">
        <f t="shared" si="75"/>
        <v>0</v>
      </c>
      <c r="BU144" s="80">
        <f t="shared" si="76"/>
        <v>0</v>
      </c>
      <c r="BV144" s="81" t="e">
        <f t="shared" si="77"/>
        <v>#DIV/0!</v>
      </c>
    </row>
    <row r="145" spans="1:74" ht="19.5" thickBot="1">
      <c r="A145" s="6">
        <v>222</v>
      </c>
      <c r="B145" s="10"/>
      <c r="C145" s="10"/>
      <c r="D145" s="10"/>
      <c r="E145" s="27"/>
      <c r="F145" s="97"/>
      <c r="G145" s="70"/>
      <c r="H145" s="70"/>
      <c r="I145" s="13">
        <f t="shared" si="69"/>
        <v>0</v>
      </c>
      <c r="J145" s="6">
        <v>135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11"/>
      <c r="AB145" s="7"/>
      <c r="AC145" s="8"/>
      <c r="AD145" s="9"/>
      <c r="AE145" s="11"/>
      <c r="AF145" s="7"/>
      <c r="AG145" s="8"/>
      <c r="AH145" s="9"/>
      <c r="AI145" s="11"/>
      <c r="AJ145" s="7"/>
      <c r="AK145" s="8"/>
      <c r="AM145" s="5">
        <v>1</v>
      </c>
      <c r="AN145" s="5">
        <v>1</v>
      </c>
      <c r="AO145" s="5">
        <v>1</v>
      </c>
      <c r="AP145" s="5">
        <v>1</v>
      </c>
      <c r="AQ145" s="37">
        <v>1</v>
      </c>
      <c r="AS145" s="37">
        <f t="shared" si="70"/>
        <v>0</v>
      </c>
      <c r="AT145" s="37">
        <f t="shared" si="71"/>
        <v>0</v>
      </c>
      <c r="AU145" s="37">
        <f t="shared" si="72"/>
        <v>0</v>
      </c>
      <c r="AV145" s="37"/>
      <c r="AW145" s="37"/>
      <c r="AY145" s="37">
        <f t="shared" si="73"/>
        <v>0</v>
      </c>
      <c r="BA145" s="83">
        <v>135</v>
      </c>
      <c r="BB145" s="70">
        <v>153</v>
      </c>
      <c r="BC145" s="41">
        <v>175</v>
      </c>
      <c r="BD145" s="6">
        <v>145.19999999999999</v>
      </c>
      <c r="BE145" s="6">
        <v>145.05806451612901</v>
      </c>
      <c r="BF145" s="6">
        <v>145</v>
      </c>
      <c r="BG145" s="6">
        <v>145.1</v>
      </c>
      <c r="BH145" s="6">
        <v>145</v>
      </c>
      <c r="BI145" s="71">
        <v>144</v>
      </c>
      <c r="BJ145" s="41">
        <v>144</v>
      </c>
      <c r="BK145" s="6">
        <v>145</v>
      </c>
      <c r="BL145" s="6">
        <v>145</v>
      </c>
      <c r="BM145" s="6">
        <v>145</v>
      </c>
      <c r="BN145" s="6">
        <v>145</v>
      </c>
      <c r="BO145" s="11">
        <v>145</v>
      </c>
      <c r="BP145" s="46"/>
      <c r="BQ145" s="37">
        <v>135</v>
      </c>
      <c r="BS145" s="79">
        <f t="shared" si="74"/>
        <v>0</v>
      </c>
      <c r="BT145" s="80">
        <f t="shared" si="75"/>
        <v>0</v>
      </c>
      <c r="BU145" s="80">
        <f t="shared" si="76"/>
        <v>0</v>
      </c>
      <c r="BV145" s="81" t="e">
        <f t="shared" si="77"/>
        <v>#DIV/0!</v>
      </c>
    </row>
    <row r="146" spans="1:74" ht="19.5" thickBot="1">
      <c r="A146" s="6">
        <v>223</v>
      </c>
      <c r="B146" s="10"/>
      <c r="C146" s="10"/>
      <c r="D146" s="10"/>
      <c r="E146" s="27"/>
      <c r="F146" s="97"/>
      <c r="G146" s="70"/>
      <c r="H146" s="70"/>
      <c r="I146" s="13">
        <f t="shared" si="69"/>
        <v>0</v>
      </c>
      <c r="J146" s="6">
        <v>136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11"/>
      <c r="AB146" s="7"/>
      <c r="AC146" s="8"/>
      <c r="AD146" s="9"/>
      <c r="AE146" s="11"/>
      <c r="AF146" s="7"/>
      <c r="AG146" s="8"/>
      <c r="AH146" s="9"/>
      <c r="AI146" s="11"/>
      <c r="AJ146" s="7"/>
      <c r="AK146" s="8"/>
      <c r="AM146" s="5">
        <v>1</v>
      </c>
      <c r="AN146" s="5">
        <v>1</v>
      </c>
      <c r="AO146" s="5">
        <v>1</v>
      </c>
      <c r="AP146" s="5">
        <v>1</v>
      </c>
      <c r="AQ146" s="37">
        <v>1</v>
      </c>
      <c r="AS146" s="37">
        <f t="shared" si="70"/>
        <v>0</v>
      </c>
      <c r="AT146" s="37">
        <f t="shared" si="71"/>
        <v>0</v>
      </c>
      <c r="AU146" s="37">
        <f t="shared" si="72"/>
        <v>0</v>
      </c>
      <c r="AV146" s="37"/>
      <c r="AW146" s="37"/>
      <c r="AY146" s="37">
        <f t="shared" si="73"/>
        <v>0</v>
      </c>
      <c r="BA146" s="83">
        <v>136</v>
      </c>
      <c r="BB146" s="70">
        <v>154</v>
      </c>
      <c r="BC146" s="41">
        <v>176</v>
      </c>
      <c r="BD146" s="6">
        <v>146.19999999999999</v>
      </c>
      <c r="BE146" s="6">
        <v>146.05806451612901</v>
      </c>
      <c r="BF146" s="6">
        <v>146</v>
      </c>
      <c r="BG146" s="6">
        <v>146.1</v>
      </c>
      <c r="BH146" s="6">
        <v>146</v>
      </c>
      <c r="BI146" s="71">
        <v>145</v>
      </c>
      <c r="BJ146" s="41">
        <v>145</v>
      </c>
      <c r="BK146" s="6">
        <v>146</v>
      </c>
      <c r="BL146" s="6">
        <v>146</v>
      </c>
      <c r="BM146" s="6">
        <v>146</v>
      </c>
      <c r="BN146" s="6">
        <v>146</v>
      </c>
      <c r="BO146" s="11">
        <v>146</v>
      </c>
      <c r="BP146" s="46"/>
      <c r="BQ146" s="37">
        <v>136</v>
      </c>
      <c r="BS146" s="79">
        <f t="shared" si="74"/>
        <v>0</v>
      </c>
      <c r="BT146" s="80">
        <f t="shared" si="75"/>
        <v>0</v>
      </c>
      <c r="BU146" s="80">
        <f t="shared" si="76"/>
        <v>0</v>
      </c>
      <c r="BV146" s="81" t="e">
        <f t="shared" si="77"/>
        <v>#DIV/0!</v>
      </c>
    </row>
    <row r="147" spans="1:74" ht="19.5" thickBot="1">
      <c r="A147" s="6">
        <v>224</v>
      </c>
      <c r="B147" s="10"/>
      <c r="C147" s="10"/>
      <c r="D147" s="10"/>
      <c r="E147" s="27"/>
      <c r="F147" s="97"/>
      <c r="G147" s="70"/>
      <c r="H147" s="70"/>
      <c r="I147" s="13">
        <f t="shared" si="69"/>
        <v>0</v>
      </c>
      <c r="J147" s="6">
        <v>137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11"/>
      <c r="AB147" s="7"/>
      <c r="AC147" s="8"/>
      <c r="AD147" s="9"/>
      <c r="AE147" s="11"/>
      <c r="AF147" s="7"/>
      <c r="AG147" s="8"/>
      <c r="AH147" s="9"/>
      <c r="AI147" s="11"/>
      <c r="AJ147" s="7"/>
      <c r="AK147" s="8"/>
      <c r="AM147" s="5">
        <v>1</v>
      </c>
      <c r="AN147" s="5">
        <v>1</v>
      </c>
      <c r="AO147" s="5">
        <v>1</v>
      </c>
      <c r="AP147" s="5">
        <v>1</v>
      </c>
      <c r="AQ147" s="37">
        <v>1</v>
      </c>
      <c r="AS147" s="37">
        <f t="shared" si="70"/>
        <v>0</v>
      </c>
      <c r="AT147" s="37">
        <f t="shared" si="71"/>
        <v>0</v>
      </c>
      <c r="AU147" s="37">
        <f t="shared" si="72"/>
        <v>0</v>
      </c>
      <c r="AV147" s="37"/>
      <c r="AW147" s="37"/>
      <c r="AY147" s="37">
        <f t="shared" si="73"/>
        <v>0</v>
      </c>
      <c r="BA147" s="83">
        <v>137</v>
      </c>
      <c r="BB147" s="70">
        <v>155</v>
      </c>
      <c r="BC147" s="41">
        <v>177</v>
      </c>
      <c r="BD147" s="6">
        <v>147.19999999999999</v>
      </c>
      <c r="BE147" s="6">
        <v>147.05806451612901</v>
      </c>
      <c r="BF147" s="6">
        <v>147</v>
      </c>
      <c r="BG147" s="6">
        <v>147.1</v>
      </c>
      <c r="BH147" s="6">
        <v>147</v>
      </c>
      <c r="BI147" s="71">
        <v>146</v>
      </c>
      <c r="BJ147" s="41">
        <v>146</v>
      </c>
      <c r="BK147" s="6">
        <v>147</v>
      </c>
      <c r="BL147" s="6">
        <v>147</v>
      </c>
      <c r="BM147" s="6">
        <v>147</v>
      </c>
      <c r="BN147" s="6">
        <v>147</v>
      </c>
      <c r="BO147" s="11">
        <v>147</v>
      </c>
      <c r="BP147" s="46"/>
      <c r="BQ147" s="37">
        <v>137</v>
      </c>
      <c r="BS147" s="79">
        <f t="shared" si="74"/>
        <v>0</v>
      </c>
      <c r="BT147" s="80">
        <f t="shared" si="75"/>
        <v>0</v>
      </c>
      <c r="BU147" s="80">
        <f t="shared" si="76"/>
        <v>0</v>
      </c>
      <c r="BV147" s="81" t="e">
        <f t="shared" si="77"/>
        <v>#DIV/0!</v>
      </c>
    </row>
    <row r="148" spans="1:74" ht="19.5" thickBot="1">
      <c r="A148" s="6">
        <v>225</v>
      </c>
      <c r="B148" s="10"/>
      <c r="C148" s="10"/>
      <c r="D148" s="10"/>
      <c r="E148" s="27"/>
      <c r="F148" s="97"/>
      <c r="G148" s="70"/>
      <c r="H148" s="70"/>
      <c r="I148" s="13">
        <f t="shared" si="69"/>
        <v>0</v>
      </c>
      <c r="J148" s="6">
        <v>138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11"/>
      <c r="AB148" s="7"/>
      <c r="AC148" s="8"/>
      <c r="AD148" s="9"/>
      <c r="AE148" s="11"/>
      <c r="AF148" s="7"/>
      <c r="AG148" s="8"/>
      <c r="AH148" s="9"/>
      <c r="AI148" s="11"/>
      <c r="AJ148" s="7"/>
      <c r="AK148" s="8"/>
      <c r="AM148" s="5">
        <v>1</v>
      </c>
      <c r="AN148" s="5">
        <v>1</v>
      </c>
      <c r="AO148" s="5">
        <v>1</v>
      </c>
      <c r="AP148" s="5">
        <v>1</v>
      </c>
      <c r="AQ148" s="37">
        <v>1</v>
      </c>
      <c r="AS148" s="37">
        <f t="shared" si="70"/>
        <v>0</v>
      </c>
      <c r="AT148" s="37">
        <f t="shared" si="71"/>
        <v>0</v>
      </c>
      <c r="AU148" s="37">
        <f t="shared" si="72"/>
        <v>0</v>
      </c>
      <c r="AV148" s="37"/>
      <c r="AW148" s="37"/>
      <c r="AY148" s="37">
        <f t="shared" si="73"/>
        <v>0</v>
      </c>
      <c r="BA148" s="83">
        <v>138</v>
      </c>
      <c r="BB148" s="70">
        <v>156</v>
      </c>
      <c r="BC148" s="41">
        <v>178</v>
      </c>
      <c r="BD148" s="6">
        <v>148.19999999999999</v>
      </c>
      <c r="BE148" s="6">
        <v>148.05806451612901</v>
      </c>
      <c r="BF148" s="6">
        <v>148</v>
      </c>
      <c r="BG148" s="6">
        <v>148.1</v>
      </c>
      <c r="BH148" s="6">
        <v>148</v>
      </c>
      <c r="BI148" s="71">
        <v>147</v>
      </c>
      <c r="BJ148" s="41">
        <v>147</v>
      </c>
      <c r="BK148" s="6">
        <v>148</v>
      </c>
      <c r="BL148" s="6">
        <v>148</v>
      </c>
      <c r="BM148" s="6">
        <v>148</v>
      </c>
      <c r="BN148" s="6">
        <v>148</v>
      </c>
      <c r="BO148" s="11">
        <v>148</v>
      </c>
      <c r="BP148" s="46"/>
      <c r="BQ148" s="37">
        <v>138</v>
      </c>
      <c r="BS148" s="79">
        <f t="shared" si="74"/>
        <v>0</v>
      </c>
      <c r="BT148" s="80">
        <f t="shared" si="75"/>
        <v>0</v>
      </c>
      <c r="BU148" s="80">
        <f t="shared" si="76"/>
        <v>0</v>
      </c>
      <c r="BV148" s="81" t="e">
        <f t="shared" si="77"/>
        <v>#DIV/0!</v>
      </c>
    </row>
    <row r="149" spans="1:74" ht="19.5" thickBot="1">
      <c r="A149" s="6">
        <v>226</v>
      </c>
      <c r="B149" s="10"/>
      <c r="C149" s="10"/>
      <c r="D149" s="10"/>
      <c r="E149" s="27"/>
      <c r="F149" s="97"/>
      <c r="G149" s="70"/>
      <c r="H149" s="70"/>
      <c r="I149" s="13">
        <f t="shared" si="69"/>
        <v>0</v>
      </c>
      <c r="J149" s="6">
        <v>139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11"/>
      <c r="AB149" s="7"/>
      <c r="AC149" s="8"/>
      <c r="AD149" s="9"/>
      <c r="AE149" s="11"/>
      <c r="AF149" s="7"/>
      <c r="AG149" s="8"/>
      <c r="AH149" s="9"/>
      <c r="AI149" s="11"/>
      <c r="AJ149" s="7"/>
      <c r="AK149" s="8"/>
      <c r="AM149" s="5">
        <v>1</v>
      </c>
      <c r="AN149" s="5">
        <v>1</v>
      </c>
      <c r="AO149" s="5">
        <v>1</v>
      </c>
      <c r="AP149" s="5">
        <v>1</v>
      </c>
      <c r="AQ149" s="37">
        <v>1</v>
      </c>
      <c r="AS149" s="37">
        <f t="shared" si="70"/>
        <v>0</v>
      </c>
      <c r="AT149" s="37">
        <f t="shared" si="71"/>
        <v>0</v>
      </c>
      <c r="AU149" s="37">
        <f t="shared" si="72"/>
        <v>0</v>
      </c>
      <c r="AV149" s="37"/>
      <c r="AW149" s="37"/>
      <c r="AY149" s="37">
        <f t="shared" si="73"/>
        <v>0</v>
      </c>
      <c r="BA149" s="83">
        <v>139</v>
      </c>
      <c r="BB149" s="70">
        <v>157</v>
      </c>
      <c r="BC149" s="41">
        <v>179</v>
      </c>
      <c r="BD149" s="6">
        <v>149.19999999999999</v>
      </c>
      <c r="BE149" s="6">
        <v>149.05806451612901</v>
      </c>
      <c r="BF149" s="6">
        <v>149</v>
      </c>
      <c r="BG149" s="6">
        <v>149.1</v>
      </c>
      <c r="BH149" s="6">
        <v>149</v>
      </c>
      <c r="BI149" s="71">
        <v>148</v>
      </c>
      <c r="BJ149" s="41">
        <v>148</v>
      </c>
      <c r="BK149" s="6">
        <v>149</v>
      </c>
      <c r="BL149" s="6">
        <v>149</v>
      </c>
      <c r="BM149" s="6">
        <v>149</v>
      </c>
      <c r="BN149" s="6">
        <v>149</v>
      </c>
      <c r="BO149" s="11">
        <v>149</v>
      </c>
      <c r="BP149" s="46"/>
      <c r="BQ149" s="37">
        <v>139</v>
      </c>
      <c r="BS149" s="79">
        <f t="shared" si="74"/>
        <v>0</v>
      </c>
      <c r="BT149" s="80">
        <f t="shared" si="75"/>
        <v>0</v>
      </c>
      <c r="BU149" s="80">
        <f t="shared" si="76"/>
        <v>0</v>
      </c>
      <c r="BV149" s="81" t="e">
        <f t="shared" si="77"/>
        <v>#DIV/0!</v>
      </c>
    </row>
    <row r="150" spans="1:74" ht="19.5" thickBot="1">
      <c r="A150" s="6">
        <v>227</v>
      </c>
      <c r="B150" s="10"/>
      <c r="C150" s="10"/>
      <c r="D150" s="10"/>
      <c r="E150" s="27"/>
      <c r="F150" s="97"/>
      <c r="G150" s="70"/>
      <c r="H150" s="70"/>
      <c r="I150" s="13">
        <f t="shared" si="69"/>
        <v>0</v>
      </c>
      <c r="J150" s="6">
        <v>140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11"/>
      <c r="AB150" s="7"/>
      <c r="AC150" s="8"/>
      <c r="AD150" s="9"/>
      <c r="AE150" s="11"/>
      <c r="AF150" s="7"/>
      <c r="AG150" s="8"/>
      <c r="AH150" s="9"/>
      <c r="AI150" s="11"/>
      <c r="AJ150" s="7"/>
      <c r="AK150" s="8"/>
      <c r="AM150" s="5">
        <v>1</v>
      </c>
      <c r="AN150" s="5">
        <v>1</v>
      </c>
      <c r="AO150" s="5">
        <v>1</v>
      </c>
      <c r="AP150" s="5">
        <v>1</v>
      </c>
      <c r="AQ150" s="37">
        <v>1</v>
      </c>
      <c r="AS150" s="37">
        <f t="shared" si="70"/>
        <v>0</v>
      </c>
      <c r="AT150" s="37">
        <f t="shared" si="71"/>
        <v>0</v>
      </c>
      <c r="AU150" s="37">
        <f t="shared" si="72"/>
        <v>0</v>
      </c>
      <c r="AV150" s="37"/>
      <c r="AW150" s="37"/>
      <c r="AY150" s="37">
        <f t="shared" si="73"/>
        <v>0</v>
      </c>
      <c r="BA150" s="83">
        <v>140</v>
      </c>
      <c r="BB150" s="70">
        <v>158</v>
      </c>
      <c r="BC150" s="41">
        <v>180</v>
      </c>
      <c r="BD150" s="6">
        <v>150.19999999999999</v>
      </c>
      <c r="BE150" s="6">
        <v>150.05806451612901</v>
      </c>
      <c r="BF150" s="6">
        <v>150</v>
      </c>
      <c r="BG150" s="6">
        <v>150.1</v>
      </c>
      <c r="BH150" s="6">
        <v>150</v>
      </c>
      <c r="BI150" s="71">
        <v>149</v>
      </c>
      <c r="BJ150" s="41">
        <v>149</v>
      </c>
      <c r="BK150" s="6">
        <v>150</v>
      </c>
      <c r="BL150" s="6">
        <v>150</v>
      </c>
      <c r="BM150" s="6">
        <v>150</v>
      </c>
      <c r="BN150" s="6">
        <v>150</v>
      </c>
      <c r="BO150" s="11">
        <v>150</v>
      </c>
      <c r="BP150" s="46"/>
      <c r="BQ150" s="37">
        <v>140</v>
      </c>
      <c r="BS150" s="79">
        <f t="shared" si="74"/>
        <v>0</v>
      </c>
      <c r="BT150" s="80">
        <f t="shared" si="75"/>
        <v>0</v>
      </c>
      <c r="BU150" s="80">
        <f t="shared" si="76"/>
        <v>0</v>
      </c>
      <c r="BV150" s="81" t="e">
        <f t="shared" si="77"/>
        <v>#DIV/0!</v>
      </c>
    </row>
    <row r="151" spans="1:74" ht="19.5" thickBot="1">
      <c r="A151" s="6">
        <v>228</v>
      </c>
      <c r="B151" s="10"/>
      <c r="C151" s="10"/>
      <c r="D151" s="10"/>
      <c r="E151" s="27"/>
      <c r="F151" s="97"/>
      <c r="G151" s="70"/>
      <c r="H151" s="70"/>
      <c r="I151" s="13">
        <f t="shared" si="69"/>
        <v>0</v>
      </c>
      <c r="J151" s="6">
        <v>141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11"/>
      <c r="AB151" s="7"/>
      <c r="AC151" s="8"/>
      <c r="AD151" s="9"/>
      <c r="AE151" s="11"/>
      <c r="AF151" s="7"/>
      <c r="AG151" s="8"/>
      <c r="AH151" s="9"/>
      <c r="AI151" s="11"/>
      <c r="AJ151" s="7"/>
      <c r="AK151" s="8"/>
      <c r="AM151" s="5">
        <v>1</v>
      </c>
      <c r="AN151" s="5">
        <v>1</v>
      </c>
      <c r="AO151" s="5">
        <v>1</v>
      </c>
      <c r="AP151" s="5">
        <v>1</v>
      </c>
      <c r="AQ151" s="37">
        <v>1</v>
      </c>
      <c r="AS151" s="37">
        <f t="shared" si="70"/>
        <v>0</v>
      </c>
      <c r="AT151" s="37">
        <f t="shared" si="71"/>
        <v>0</v>
      </c>
      <c r="AU151" s="37">
        <f t="shared" si="72"/>
        <v>0</v>
      </c>
      <c r="AV151" s="37"/>
      <c r="AW151" s="37"/>
      <c r="AY151" s="37">
        <f t="shared" si="73"/>
        <v>0</v>
      </c>
      <c r="BA151" s="83">
        <v>141</v>
      </c>
      <c r="BB151" s="70">
        <v>159</v>
      </c>
      <c r="BC151" s="41">
        <v>181</v>
      </c>
      <c r="BD151" s="6">
        <v>151.19999999999999</v>
      </c>
      <c r="BE151" s="6">
        <v>151.05806451612901</v>
      </c>
      <c r="BF151" s="6">
        <v>151</v>
      </c>
      <c r="BG151" s="6">
        <v>151.1</v>
      </c>
      <c r="BH151" s="6">
        <v>151</v>
      </c>
      <c r="BI151" s="71">
        <v>150</v>
      </c>
      <c r="BJ151" s="41">
        <v>150</v>
      </c>
      <c r="BK151" s="6">
        <v>151</v>
      </c>
      <c r="BL151" s="6">
        <v>151</v>
      </c>
      <c r="BM151" s="6">
        <v>151</v>
      </c>
      <c r="BN151" s="6">
        <v>151</v>
      </c>
      <c r="BO151" s="11">
        <v>151</v>
      </c>
      <c r="BP151" s="46"/>
      <c r="BQ151" s="37">
        <v>141</v>
      </c>
      <c r="BS151" s="79">
        <f t="shared" si="74"/>
        <v>0</v>
      </c>
      <c r="BT151" s="80">
        <f t="shared" si="75"/>
        <v>0</v>
      </c>
      <c r="BU151" s="80">
        <f t="shared" si="76"/>
        <v>0</v>
      </c>
      <c r="BV151" s="81" t="e">
        <f t="shared" si="77"/>
        <v>#DIV/0!</v>
      </c>
    </row>
    <row r="152" spans="1:74" ht="19.5" thickBot="1">
      <c r="A152" s="6">
        <v>229</v>
      </c>
      <c r="B152" s="10"/>
      <c r="C152" s="10"/>
      <c r="D152" s="10"/>
      <c r="E152" s="27"/>
      <c r="F152" s="97"/>
      <c r="G152" s="70"/>
      <c r="H152" s="70"/>
      <c r="I152" s="13">
        <f t="shared" si="69"/>
        <v>0</v>
      </c>
      <c r="J152" s="6">
        <v>142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11"/>
      <c r="AB152" s="7"/>
      <c r="AC152" s="8"/>
      <c r="AD152" s="9"/>
      <c r="AE152" s="11"/>
      <c r="AF152" s="7"/>
      <c r="AG152" s="8"/>
      <c r="AH152" s="9"/>
      <c r="AI152" s="11"/>
      <c r="AJ152" s="7"/>
      <c r="AK152" s="8"/>
      <c r="AM152" s="5">
        <v>1</v>
      </c>
      <c r="AN152" s="5">
        <v>1</v>
      </c>
      <c r="AO152" s="5">
        <v>1</v>
      </c>
      <c r="AP152" s="5">
        <v>1</v>
      </c>
      <c r="AQ152" s="37">
        <v>1</v>
      </c>
      <c r="AS152" s="37">
        <f t="shared" si="70"/>
        <v>0</v>
      </c>
      <c r="AT152" s="37">
        <f t="shared" si="71"/>
        <v>0</v>
      </c>
      <c r="AU152" s="37">
        <f t="shared" si="72"/>
        <v>0</v>
      </c>
      <c r="AV152" s="37"/>
      <c r="AW152" s="37"/>
      <c r="AY152" s="37">
        <f t="shared" si="73"/>
        <v>0</v>
      </c>
      <c r="BA152" s="83">
        <v>142</v>
      </c>
      <c r="BB152" s="70">
        <v>160</v>
      </c>
      <c r="BC152" s="41">
        <v>182</v>
      </c>
      <c r="BD152" s="6">
        <v>152.19999999999999</v>
      </c>
      <c r="BE152" s="6">
        <v>152.05806451612901</v>
      </c>
      <c r="BF152" s="6">
        <v>152</v>
      </c>
      <c r="BG152" s="6">
        <v>152.1</v>
      </c>
      <c r="BH152" s="6">
        <v>152</v>
      </c>
      <c r="BI152" s="71">
        <v>151</v>
      </c>
      <c r="BJ152" s="41">
        <v>151</v>
      </c>
      <c r="BK152" s="6">
        <v>152</v>
      </c>
      <c r="BL152" s="6">
        <v>152</v>
      </c>
      <c r="BM152" s="6">
        <v>152</v>
      </c>
      <c r="BN152" s="6">
        <v>152</v>
      </c>
      <c r="BO152" s="11">
        <v>152</v>
      </c>
      <c r="BP152" s="46"/>
      <c r="BQ152" s="37">
        <v>142</v>
      </c>
      <c r="BS152" s="79">
        <f t="shared" si="74"/>
        <v>0</v>
      </c>
      <c r="BT152" s="80">
        <f t="shared" si="75"/>
        <v>0</v>
      </c>
      <c r="BU152" s="80">
        <f t="shared" si="76"/>
        <v>0</v>
      </c>
      <c r="BV152" s="81" t="e">
        <f t="shared" si="77"/>
        <v>#DIV/0!</v>
      </c>
    </row>
    <row r="153" spans="1:74" ht="19.5" thickBot="1">
      <c r="A153" s="6">
        <v>230</v>
      </c>
      <c r="B153" s="10"/>
      <c r="C153" s="10"/>
      <c r="D153" s="10"/>
      <c r="E153" s="27"/>
      <c r="F153" s="97"/>
      <c r="G153" s="70"/>
      <c r="H153" s="70"/>
      <c r="I153" s="13">
        <f t="shared" si="69"/>
        <v>0</v>
      </c>
      <c r="J153" s="6">
        <v>143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11"/>
      <c r="AB153" s="7"/>
      <c r="AC153" s="8"/>
      <c r="AD153" s="9"/>
      <c r="AE153" s="11"/>
      <c r="AF153" s="7"/>
      <c r="AG153" s="8"/>
      <c r="AH153" s="9"/>
      <c r="AI153" s="11"/>
      <c r="AJ153" s="7"/>
      <c r="AK153" s="8"/>
      <c r="AM153" s="5">
        <v>1</v>
      </c>
      <c r="AN153" s="5">
        <v>1</v>
      </c>
      <c r="AO153" s="5">
        <v>1</v>
      </c>
      <c r="AP153" s="5">
        <v>1</v>
      </c>
      <c r="AQ153" s="37">
        <v>1</v>
      </c>
      <c r="AS153" s="37">
        <f t="shared" si="70"/>
        <v>0</v>
      </c>
      <c r="AT153" s="37">
        <f t="shared" si="71"/>
        <v>0</v>
      </c>
      <c r="AU153" s="37">
        <f t="shared" si="72"/>
        <v>0</v>
      </c>
      <c r="AV153" s="37"/>
      <c r="AW153" s="37"/>
      <c r="AY153" s="37">
        <f t="shared" si="73"/>
        <v>0</v>
      </c>
      <c r="BA153" s="83">
        <v>143</v>
      </c>
      <c r="BB153" s="70">
        <v>161</v>
      </c>
      <c r="BC153" s="41">
        <v>183</v>
      </c>
      <c r="BD153" s="6">
        <v>153.19999999999999</v>
      </c>
      <c r="BE153" s="6">
        <v>153.05806451612901</v>
      </c>
      <c r="BF153" s="6">
        <v>153</v>
      </c>
      <c r="BG153" s="6">
        <v>153.1</v>
      </c>
      <c r="BH153" s="6">
        <v>153</v>
      </c>
      <c r="BI153" s="71">
        <v>152</v>
      </c>
      <c r="BJ153" s="41">
        <v>152</v>
      </c>
      <c r="BK153" s="6">
        <v>153</v>
      </c>
      <c r="BL153" s="6">
        <v>153</v>
      </c>
      <c r="BM153" s="6">
        <v>153</v>
      </c>
      <c r="BN153" s="6">
        <v>153</v>
      </c>
      <c r="BO153" s="11">
        <v>153</v>
      </c>
      <c r="BP153" s="46"/>
      <c r="BQ153" s="37">
        <v>143</v>
      </c>
      <c r="BS153" s="79">
        <f t="shared" si="74"/>
        <v>0</v>
      </c>
      <c r="BT153" s="80">
        <f t="shared" si="75"/>
        <v>0</v>
      </c>
      <c r="BU153" s="80">
        <f t="shared" si="76"/>
        <v>0</v>
      </c>
      <c r="BV153" s="81" t="e">
        <f t="shared" si="77"/>
        <v>#DIV/0!</v>
      </c>
    </row>
    <row r="154" spans="1:74" ht="19.5" thickBot="1">
      <c r="A154" s="6">
        <v>231</v>
      </c>
      <c r="B154" s="10"/>
      <c r="C154" s="10"/>
      <c r="D154" s="10"/>
      <c r="E154" s="27"/>
      <c r="F154" s="97"/>
      <c r="G154" s="70"/>
      <c r="H154" s="70"/>
      <c r="I154" s="13">
        <f t="shared" si="69"/>
        <v>0</v>
      </c>
      <c r="J154" s="6">
        <v>144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11"/>
      <c r="AB154" s="7"/>
      <c r="AC154" s="8"/>
      <c r="AD154" s="9"/>
      <c r="AE154" s="11"/>
      <c r="AF154" s="7"/>
      <c r="AG154" s="8"/>
      <c r="AH154" s="9"/>
      <c r="AI154" s="11"/>
      <c r="AJ154" s="7"/>
      <c r="AK154" s="8"/>
      <c r="AM154" s="5">
        <v>1</v>
      </c>
      <c r="AN154" s="5">
        <v>1</v>
      </c>
      <c r="AO154" s="5">
        <v>1</v>
      </c>
      <c r="AP154" s="5">
        <v>1</v>
      </c>
      <c r="AQ154" s="37">
        <v>1</v>
      </c>
      <c r="AS154" s="37">
        <f t="shared" si="70"/>
        <v>0</v>
      </c>
      <c r="AT154" s="37">
        <f t="shared" si="71"/>
        <v>0</v>
      </c>
      <c r="AU154" s="37">
        <f t="shared" si="72"/>
        <v>0</v>
      </c>
      <c r="AV154" s="37"/>
      <c r="AW154" s="37"/>
      <c r="AY154" s="37">
        <f t="shared" si="73"/>
        <v>0</v>
      </c>
      <c r="BA154" s="83">
        <v>144</v>
      </c>
      <c r="BB154" s="70">
        <v>162</v>
      </c>
      <c r="BC154" s="41">
        <v>184</v>
      </c>
      <c r="BD154" s="6">
        <v>154.19999999999999</v>
      </c>
      <c r="BE154" s="6">
        <v>154.05806451612901</v>
      </c>
      <c r="BF154" s="6">
        <v>154</v>
      </c>
      <c r="BG154" s="6">
        <v>154.1</v>
      </c>
      <c r="BH154" s="6">
        <v>154</v>
      </c>
      <c r="BI154" s="71">
        <v>153</v>
      </c>
      <c r="BJ154" s="41">
        <v>153</v>
      </c>
      <c r="BK154" s="6">
        <v>154</v>
      </c>
      <c r="BL154" s="6">
        <v>154</v>
      </c>
      <c r="BM154" s="6">
        <v>154</v>
      </c>
      <c r="BN154" s="6">
        <v>154</v>
      </c>
      <c r="BO154" s="11">
        <v>154</v>
      </c>
      <c r="BP154" s="46"/>
      <c r="BQ154" s="37">
        <v>144</v>
      </c>
      <c r="BS154" s="79">
        <f t="shared" si="74"/>
        <v>0</v>
      </c>
      <c r="BT154" s="80">
        <f t="shared" si="75"/>
        <v>0</v>
      </c>
      <c r="BU154" s="80">
        <f t="shared" si="76"/>
        <v>0</v>
      </c>
      <c r="BV154" s="81" t="e">
        <f t="shared" si="77"/>
        <v>#DIV/0!</v>
      </c>
    </row>
    <row r="155" spans="1:74" ht="19.5" thickBot="1">
      <c r="A155" s="6">
        <v>232</v>
      </c>
      <c r="B155" s="10"/>
      <c r="C155" s="10"/>
      <c r="D155" s="10"/>
      <c r="E155" s="27"/>
      <c r="F155" s="97"/>
      <c r="G155" s="70"/>
      <c r="H155" s="70"/>
      <c r="I155" s="13">
        <f t="shared" si="69"/>
        <v>0</v>
      </c>
      <c r="J155" s="6">
        <v>145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11"/>
      <c r="AB155" s="7"/>
      <c r="AC155" s="8"/>
      <c r="AD155" s="9"/>
      <c r="AE155" s="11"/>
      <c r="AF155" s="7"/>
      <c r="AG155" s="8"/>
      <c r="AH155" s="9"/>
      <c r="AI155" s="11"/>
      <c r="AJ155" s="7"/>
      <c r="AK155" s="8"/>
      <c r="AM155" s="5">
        <v>1</v>
      </c>
      <c r="AN155" s="5">
        <v>1</v>
      </c>
      <c r="AO155" s="5">
        <v>1</v>
      </c>
      <c r="AP155" s="5">
        <v>1</v>
      </c>
      <c r="AQ155" s="37">
        <v>1</v>
      </c>
      <c r="AS155" s="37">
        <f t="shared" si="70"/>
        <v>0</v>
      </c>
      <c r="AT155" s="37">
        <f t="shared" si="71"/>
        <v>0</v>
      </c>
      <c r="AU155" s="37">
        <f t="shared" si="72"/>
        <v>0</v>
      </c>
      <c r="AV155" s="37"/>
      <c r="AW155" s="37"/>
      <c r="AY155" s="37">
        <f t="shared" si="73"/>
        <v>0</v>
      </c>
      <c r="BA155" s="83">
        <v>145</v>
      </c>
      <c r="BB155" s="70">
        <v>163</v>
      </c>
      <c r="BC155" s="41">
        <v>185</v>
      </c>
      <c r="BD155" s="6">
        <v>155.19999999999999</v>
      </c>
      <c r="BE155" s="6">
        <v>155.05806451612901</v>
      </c>
      <c r="BF155" s="6">
        <v>155</v>
      </c>
      <c r="BG155" s="6">
        <v>155.1</v>
      </c>
      <c r="BH155" s="6">
        <v>155</v>
      </c>
      <c r="BI155" s="71">
        <v>154</v>
      </c>
      <c r="BJ155" s="41">
        <v>154</v>
      </c>
      <c r="BK155" s="6">
        <v>155</v>
      </c>
      <c r="BL155" s="6">
        <v>155</v>
      </c>
      <c r="BM155" s="6">
        <v>155</v>
      </c>
      <c r="BN155" s="6">
        <v>155</v>
      </c>
      <c r="BO155" s="11">
        <v>155</v>
      </c>
      <c r="BP155" s="46"/>
      <c r="BQ155" s="37">
        <v>145</v>
      </c>
      <c r="BS155" s="79">
        <f t="shared" si="74"/>
        <v>0</v>
      </c>
      <c r="BT155" s="80">
        <f t="shared" si="75"/>
        <v>0</v>
      </c>
      <c r="BU155" s="80">
        <f t="shared" si="76"/>
        <v>0</v>
      </c>
      <c r="BV155" s="81" t="e">
        <f t="shared" si="77"/>
        <v>#DIV/0!</v>
      </c>
    </row>
    <row r="156" spans="1:74" ht="19.5" thickBot="1">
      <c r="A156" s="6">
        <v>233</v>
      </c>
      <c r="B156" s="10"/>
      <c r="C156" s="10"/>
      <c r="D156" s="10"/>
      <c r="E156" s="27"/>
      <c r="F156" s="97"/>
      <c r="G156" s="70"/>
      <c r="H156" s="70"/>
      <c r="I156" s="13">
        <f t="shared" si="69"/>
        <v>0</v>
      </c>
      <c r="J156" s="6">
        <v>146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11"/>
      <c r="AB156" s="7"/>
      <c r="AC156" s="8"/>
      <c r="AD156" s="9"/>
      <c r="AE156" s="11"/>
      <c r="AF156" s="7"/>
      <c r="AG156" s="8"/>
      <c r="AH156" s="9"/>
      <c r="AI156" s="11"/>
      <c r="AJ156" s="7"/>
      <c r="AK156" s="8"/>
      <c r="AM156" s="5">
        <v>1</v>
      </c>
      <c r="AN156" s="5">
        <v>1</v>
      </c>
      <c r="AO156" s="5">
        <v>1</v>
      </c>
      <c r="AP156" s="5">
        <v>1</v>
      </c>
      <c r="AQ156" s="37">
        <v>1</v>
      </c>
      <c r="AS156" s="37">
        <f t="shared" si="70"/>
        <v>0</v>
      </c>
      <c r="AT156" s="37">
        <f t="shared" si="71"/>
        <v>0</v>
      </c>
      <c r="AU156" s="37">
        <f t="shared" si="72"/>
        <v>0</v>
      </c>
      <c r="AV156" s="37"/>
      <c r="AW156" s="37"/>
      <c r="AY156" s="37">
        <f t="shared" si="73"/>
        <v>0</v>
      </c>
      <c r="BA156" s="83">
        <v>146</v>
      </c>
      <c r="BB156" s="70">
        <v>164</v>
      </c>
      <c r="BC156" s="41">
        <v>186</v>
      </c>
      <c r="BD156" s="6">
        <v>156.19999999999999</v>
      </c>
      <c r="BE156" s="6">
        <v>156.05806451612901</v>
      </c>
      <c r="BF156" s="6">
        <v>156</v>
      </c>
      <c r="BG156" s="6">
        <v>156.1</v>
      </c>
      <c r="BH156" s="6">
        <v>156</v>
      </c>
      <c r="BI156" s="71">
        <v>155</v>
      </c>
      <c r="BJ156" s="41">
        <v>155</v>
      </c>
      <c r="BK156" s="6">
        <v>156</v>
      </c>
      <c r="BL156" s="6">
        <v>156</v>
      </c>
      <c r="BM156" s="6">
        <v>156</v>
      </c>
      <c r="BN156" s="6">
        <v>156</v>
      </c>
      <c r="BO156" s="11">
        <v>156</v>
      </c>
      <c r="BP156" s="46"/>
      <c r="BQ156" s="37">
        <v>146</v>
      </c>
      <c r="BS156" s="79">
        <f t="shared" si="74"/>
        <v>0</v>
      </c>
      <c r="BT156" s="80">
        <f t="shared" si="75"/>
        <v>0</v>
      </c>
      <c r="BU156" s="80">
        <f t="shared" si="76"/>
        <v>0</v>
      </c>
      <c r="BV156" s="81" t="e">
        <f t="shared" si="77"/>
        <v>#DIV/0!</v>
      </c>
    </row>
    <row r="157" spans="1:74" ht="19.5" thickBot="1">
      <c r="A157" s="6">
        <v>234</v>
      </c>
      <c r="B157" s="10"/>
      <c r="C157" s="10"/>
      <c r="D157" s="10"/>
      <c r="E157" s="27"/>
      <c r="F157" s="97"/>
      <c r="G157" s="70"/>
      <c r="H157" s="70"/>
      <c r="I157" s="13">
        <f t="shared" si="69"/>
        <v>0</v>
      </c>
      <c r="J157" s="6">
        <v>147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11"/>
      <c r="AB157" s="7"/>
      <c r="AC157" s="8"/>
      <c r="AD157" s="9"/>
      <c r="AE157" s="11"/>
      <c r="AF157" s="7"/>
      <c r="AG157" s="8"/>
      <c r="AH157" s="9"/>
      <c r="AI157" s="11"/>
      <c r="AJ157" s="7"/>
      <c r="AK157" s="8"/>
      <c r="AM157" s="5">
        <v>1</v>
      </c>
      <c r="AN157" s="5">
        <v>1</v>
      </c>
      <c r="AO157" s="5">
        <v>1</v>
      </c>
      <c r="AP157" s="5">
        <v>1</v>
      </c>
      <c r="AQ157" s="37">
        <v>1</v>
      </c>
      <c r="AS157" s="37">
        <f t="shared" si="70"/>
        <v>0</v>
      </c>
      <c r="AT157" s="37">
        <f t="shared" si="71"/>
        <v>0</v>
      </c>
      <c r="AU157" s="37">
        <f t="shared" si="72"/>
        <v>0</v>
      </c>
      <c r="AV157" s="37"/>
      <c r="AW157" s="37"/>
      <c r="AY157" s="37">
        <f t="shared" si="73"/>
        <v>0</v>
      </c>
      <c r="BA157" s="83">
        <v>147</v>
      </c>
      <c r="BB157" s="70">
        <v>165</v>
      </c>
      <c r="BC157" s="41">
        <v>187</v>
      </c>
      <c r="BD157" s="6">
        <v>157.19999999999999</v>
      </c>
      <c r="BE157" s="6">
        <v>157.05806451612901</v>
      </c>
      <c r="BF157" s="6">
        <v>157</v>
      </c>
      <c r="BG157" s="6">
        <v>157.1</v>
      </c>
      <c r="BH157" s="6">
        <v>157</v>
      </c>
      <c r="BI157" s="71">
        <v>156</v>
      </c>
      <c r="BJ157" s="41">
        <v>156</v>
      </c>
      <c r="BK157" s="6">
        <v>157</v>
      </c>
      <c r="BL157" s="6">
        <v>157</v>
      </c>
      <c r="BM157" s="6">
        <v>157</v>
      </c>
      <c r="BN157" s="6">
        <v>157</v>
      </c>
      <c r="BO157" s="11">
        <v>157</v>
      </c>
      <c r="BP157" s="46"/>
      <c r="BQ157" s="37">
        <v>147</v>
      </c>
      <c r="BS157" s="79">
        <f t="shared" si="74"/>
        <v>0</v>
      </c>
      <c r="BT157" s="80">
        <f t="shared" si="75"/>
        <v>0</v>
      </c>
      <c r="BU157" s="80">
        <f t="shared" si="76"/>
        <v>0</v>
      </c>
      <c r="BV157" s="81" t="e">
        <f t="shared" si="77"/>
        <v>#DIV/0!</v>
      </c>
    </row>
    <row r="158" spans="1:74" ht="19.5" thickBot="1">
      <c r="A158" s="6">
        <v>235</v>
      </c>
      <c r="B158" s="10"/>
      <c r="C158" s="10"/>
      <c r="D158" s="10"/>
      <c r="E158" s="27"/>
      <c r="F158" s="97"/>
      <c r="G158" s="70"/>
      <c r="H158" s="70"/>
      <c r="I158" s="13">
        <f t="shared" si="69"/>
        <v>0</v>
      </c>
      <c r="J158" s="6">
        <v>148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11"/>
      <c r="AB158" s="7"/>
      <c r="AC158" s="8"/>
      <c r="AD158" s="9"/>
      <c r="AE158" s="11"/>
      <c r="AF158" s="7"/>
      <c r="AG158" s="8"/>
      <c r="AH158" s="9"/>
      <c r="AI158" s="11"/>
      <c r="AJ158" s="7"/>
      <c r="AK158" s="8"/>
      <c r="AM158" s="5">
        <v>1</v>
      </c>
      <c r="AN158" s="5">
        <v>1</v>
      </c>
      <c r="AO158" s="5">
        <v>1</v>
      </c>
      <c r="AP158" s="5">
        <v>1</v>
      </c>
      <c r="AQ158" s="37">
        <v>1</v>
      </c>
      <c r="AS158" s="37">
        <f t="shared" si="70"/>
        <v>0</v>
      </c>
      <c r="AT158" s="37">
        <f t="shared" si="71"/>
        <v>0</v>
      </c>
      <c r="AU158" s="37">
        <f t="shared" si="72"/>
        <v>0</v>
      </c>
      <c r="AV158" s="37"/>
      <c r="AW158" s="37"/>
      <c r="AY158" s="37">
        <f t="shared" si="73"/>
        <v>0</v>
      </c>
      <c r="BA158" s="83">
        <v>148</v>
      </c>
      <c r="BB158" s="70">
        <v>166</v>
      </c>
      <c r="BC158" s="41">
        <v>188</v>
      </c>
      <c r="BD158" s="6">
        <v>158.19999999999999</v>
      </c>
      <c r="BE158" s="6">
        <v>158.05806451612901</v>
      </c>
      <c r="BF158" s="6">
        <v>158</v>
      </c>
      <c r="BG158" s="6">
        <v>158.1</v>
      </c>
      <c r="BH158" s="6">
        <v>158</v>
      </c>
      <c r="BI158" s="71">
        <v>157</v>
      </c>
      <c r="BJ158" s="41">
        <v>157</v>
      </c>
      <c r="BK158" s="6">
        <v>158</v>
      </c>
      <c r="BL158" s="6">
        <v>158</v>
      </c>
      <c r="BM158" s="6">
        <v>158</v>
      </c>
      <c r="BN158" s="6">
        <v>158</v>
      </c>
      <c r="BO158" s="11">
        <v>158</v>
      </c>
      <c r="BP158" s="46"/>
      <c r="BQ158" s="37">
        <v>148</v>
      </c>
      <c r="BS158" s="79">
        <f t="shared" si="74"/>
        <v>0</v>
      </c>
      <c r="BT158" s="80">
        <f t="shared" si="75"/>
        <v>0</v>
      </c>
      <c r="BU158" s="80">
        <f t="shared" si="76"/>
        <v>0</v>
      </c>
      <c r="BV158" s="81" t="e">
        <f t="shared" si="77"/>
        <v>#DIV/0!</v>
      </c>
    </row>
    <row r="159" spans="1:74" ht="19.5" thickBot="1">
      <c r="A159" s="6">
        <v>236</v>
      </c>
      <c r="B159" s="10"/>
      <c r="C159" s="10"/>
      <c r="D159" s="10"/>
      <c r="E159" s="27"/>
      <c r="F159" s="97"/>
      <c r="G159" s="70"/>
      <c r="H159" s="70"/>
      <c r="I159" s="13">
        <f t="shared" si="69"/>
        <v>0</v>
      </c>
      <c r="J159" s="6">
        <v>149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11"/>
      <c r="AB159" s="7"/>
      <c r="AC159" s="8"/>
      <c r="AD159" s="9"/>
      <c r="AE159" s="11"/>
      <c r="AF159" s="7"/>
      <c r="AG159" s="8"/>
      <c r="AH159" s="9"/>
      <c r="AI159" s="11"/>
      <c r="AJ159" s="7"/>
      <c r="AK159" s="8"/>
      <c r="AM159" s="5">
        <v>1</v>
      </c>
      <c r="AN159" s="5">
        <v>1</v>
      </c>
      <c r="AO159" s="5">
        <v>1</v>
      </c>
      <c r="AP159" s="5">
        <v>1</v>
      </c>
      <c r="AQ159" s="37">
        <v>1</v>
      </c>
      <c r="AS159" s="37">
        <f t="shared" si="70"/>
        <v>0</v>
      </c>
      <c r="AT159" s="37">
        <f t="shared" si="71"/>
        <v>0</v>
      </c>
      <c r="AU159" s="37">
        <f t="shared" si="72"/>
        <v>0</v>
      </c>
      <c r="AV159" s="37"/>
      <c r="AW159" s="37"/>
      <c r="AY159" s="37">
        <f t="shared" si="73"/>
        <v>0</v>
      </c>
      <c r="BA159" s="83">
        <v>149</v>
      </c>
      <c r="BB159" s="70">
        <v>167</v>
      </c>
      <c r="BC159" s="41">
        <v>189</v>
      </c>
      <c r="BD159" s="6">
        <v>159.19999999999999</v>
      </c>
      <c r="BE159" s="6">
        <v>159.05806451612901</v>
      </c>
      <c r="BF159" s="6">
        <v>159</v>
      </c>
      <c r="BG159" s="6">
        <v>159.1</v>
      </c>
      <c r="BH159" s="6">
        <v>159</v>
      </c>
      <c r="BI159" s="71">
        <v>158</v>
      </c>
      <c r="BJ159" s="41">
        <v>158</v>
      </c>
      <c r="BK159" s="6">
        <v>159</v>
      </c>
      <c r="BL159" s="6">
        <v>159</v>
      </c>
      <c r="BM159" s="6">
        <v>159</v>
      </c>
      <c r="BN159" s="6">
        <v>159</v>
      </c>
      <c r="BO159" s="11">
        <v>159</v>
      </c>
      <c r="BP159" s="46"/>
      <c r="BQ159" s="37">
        <v>149</v>
      </c>
      <c r="BS159" s="79">
        <f t="shared" si="74"/>
        <v>0</v>
      </c>
      <c r="BT159" s="80">
        <f t="shared" si="75"/>
        <v>0</v>
      </c>
      <c r="BU159" s="80">
        <f t="shared" si="76"/>
        <v>0</v>
      </c>
      <c r="BV159" s="81" t="e">
        <f t="shared" si="77"/>
        <v>#DIV/0!</v>
      </c>
    </row>
    <row r="160" spans="1:74" ht="19.5" thickBot="1">
      <c r="A160" s="6">
        <v>237</v>
      </c>
      <c r="B160" s="10"/>
      <c r="C160" s="10"/>
      <c r="D160" s="10"/>
      <c r="E160" s="27"/>
      <c r="F160" s="97"/>
      <c r="G160" s="70"/>
      <c r="H160" s="70"/>
      <c r="I160" s="13">
        <f t="shared" si="69"/>
        <v>0</v>
      </c>
      <c r="J160" s="6">
        <v>150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11"/>
      <c r="AB160" s="7"/>
      <c r="AC160" s="8"/>
      <c r="AD160" s="9"/>
      <c r="AE160" s="11"/>
      <c r="AF160" s="7"/>
      <c r="AG160" s="8"/>
      <c r="AH160" s="9"/>
      <c r="AI160" s="11"/>
      <c r="AJ160" s="7"/>
      <c r="AK160" s="8"/>
      <c r="AM160" s="5">
        <v>1</v>
      </c>
      <c r="AN160" s="5">
        <v>1</v>
      </c>
      <c r="AO160" s="5">
        <v>1</v>
      </c>
      <c r="AP160" s="5">
        <v>1</v>
      </c>
      <c r="AQ160" s="37">
        <v>1</v>
      </c>
      <c r="AS160" s="37">
        <f t="shared" si="70"/>
        <v>0</v>
      </c>
      <c r="AT160" s="37">
        <f t="shared" si="71"/>
        <v>0</v>
      </c>
      <c r="AU160" s="37">
        <f t="shared" si="72"/>
        <v>0</v>
      </c>
      <c r="AV160" s="37"/>
      <c r="AW160" s="37"/>
      <c r="AY160" s="37">
        <f t="shared" si="73"/>
        <v>0</v>
      </c>
      <c r="BA160" s="83">
        <v>150</v>
      </c>
      <c r="BB160" s="70">
        <v>168</v>
      </c>
      <c r="BC160" s="41">
        <v>190</v>
      </c>
      <c r="BD160" s="6">
        <v>160.19999999999999</v>
      </c>
      <c r="BE160" s="6">
        <v>160.05806451612901</v>
      </c>
      <c r="BF160" s="6">
        <v>160</v>
      </c>
      <c r="BG160" s="6">
        <v>160.1</v>
      </c>
      <c r="BH160" s="6">
        <v>160</v>
      </c>
      <c r="BI160" s="71">
        <v>159</v>
      </c>
      <c r="BJ160" s="41">
        <v>159</v>
      </c>
      <c r="BK160" s="6">
        <v>160</v>
      </c>
      <c r="BL160" s="6">
        <v>160</v>
      </c>
      <c r="BM160" s="6">
        <v>160</v>
      </c>
      <c r="BN160" s="6">
        <v>160</v>
      </c>
      <c r="BO160" s="11">
        <v>160</v>
      </c>
      <c r="BP160" s="46"/>
      <c r="BQ160" s="37">
        <v>150</v>
      </c>
      <c r="BS160" s="79">
        <f t="shared" si="74"/>
        <v>0</v>
      </c>
      <c r="BT160" s="80">
        <f t="shared" si="75"/>
        <v>0</v>
      </c>
      <c r="BU160" s="80">
        <f t="shared" si="76"/>
        <v>0</v>
      </c>
      <c r="BV160" s="81" t="e">
        <f t="shared" si="77"/>
        <v>#DIV/0!</v>
      </c>
    </row>
    <row r="161" spans="1:74" ht="19.5" thickBot="1">
      <c r="A161" s="6">
        <v>238</v>
      </c>
      <c r="B161" s="10"/>
      <c r="C161" s="10"/>
      <c r="D161" s="10"/>
      <c r="E161" s="27"/>
      <c r="F161" s="97"/>
      <c r="G161" s="70"/>
      <c r="H161" s="70"/>
      <c r="I161" s="13">
        <f t="shared" si="69"/>
        <v>0</v>
      </c>
      <c r="J161" s="6">
        <v>151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11"/>
      <c r="AB161" s="7"/>
      <c r="AC161" s="8"/>
      <c r="AD161" s="9"/>
      <c r="AE161" s="11"/>
      <c r="AF161" s="7"/>
      <c r="AG161" s="8"/>
      <c r="AH161" s="9"/>
      <c r="AI161" s="11"/>
      <c r="AJ161" s="7"/>
      <c r="AK161" s="8"/>
      <c r="AM161" s="5">
        <v>1</v>
      </c>
      <c r="AN161" s="5">
        <v>1</v>
      </c>
      <c r="AO161" s="5">
        <v>1</v>
      </c>
      <c r="AP161" s="5">
        <v>1</v>
      </c>
      <c r="AQ161" s="37">
        <v>1</v>
      </c>
      <c r="AS161" s="37">
        <f t="shared" si="70"/>
        <v>0</v>
      </c>
      <c r="AT161" s="37">
        <f t="shared" si="71"/>
        <v>0</v>
      </c>
      <c r="AU161" s="37">
        <f t="shared" si="72"/>
        <v>0</v>
      </c>
      <c r="AV161" s="37"/>
      <c r="AW161" s="37"/>
      <c r="AY161" s="37">
        <f t="shared" si="73"/>
        <v>0</v>
      </c>
      <c r="BA161" s="83">
        <v>151</v>
      </c>
      <c r="BB161" s="70">
        <v>169</v>
      </c>
      <c r="BC161" s="41">
        <v>191</v>
      </c>
      <c r="BD161" s="6">
        <v>161.19999999999999</v>
      </c>
      <c r="BE161" s="6">
        <v>161.05806451612901</v>
      </c>
      <c r="BF161" s="6">
        <v>161</v>
      </c>
      <c r="BG161" s="6">
        <v>161.1</v>
      </c>
      <c r="BH161" s="6">
        <v>161</v>
      </c>
      <c r="BI161" s="71">
        <v>160</v>
      </c>
      <c r="BJ161" s="41">
        <v>160</v>
      </c>
      <c r="BK161" s="6">
        <v>161</v>
      </c>
      <c r="BL161" s="6">
        <v>161</v>
      </c>
      <c r="BM161" s="6">
        <v>161</v>
      </c>
      <c r="BN161" s="6">
        <v>161</v>
      </c>
      <c r="BO161" s="11">
        <v>161</v>
      </c>
      <c r="BP161" s="46"/>
      <c r="BQ161" s="37">
        <v>151</v>
      </c>
      <c r="BS161" s="79">
        <f t="shared" si="74"/>
        <v>0</v>
      </c>
      <c r="BT161" s="80">
        <f t="shared" si="75"/>
        <v>0</v>
      </c>
      <c r="BU161" s="80">
        <f t="shared" si="76"/>
        <v>0</v>
      </c>
      <c r="BV161" s="81" t="e">
        <f t="shared" si="77"/>
        <v>#DIV/0!</v>
      </c>
    </row>
    <row r="162" spans="1:74" ht="19.5" thickBot="1">
      <c r="A162" s="6">
        <v>239</v>
      </c>
      <c r="B162" s="10"/>
      <c r="C162" s="10"/>
      <c r="D162" s="10"/>
      <c r="E162" s="27"/>
      <c r="F162" s="97"/>
      <c r="G162" s="70"/>
      <c r="H162" s="70"/>
      <c r="I162" s="13">
        <f t="shared" si="69"/>
        <v>0</v>
      </c>
      <c r="J162" s="6">
        <v>152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11"/>
      <c r="AB162" s="7"/>
      <c r="AC162" s="8"/>
      <c r="AD162" s="9"/>
      <c r="AE162" s="11"/>
      <c r="AF162" s="7"/>
      <c r="AG162" s="8"/>
      <c r="AH162" s="9"/>
      <c r="AI162" s="11"/>
      <c r="AJ162" s="7"/>
      <c r="AK162" s="8"/>
      <c r="AM162" s="5">
        <v>1</v>
      </c>
      <c r="AN162" s="5">
        <v>1</v>
      </c>
      <c r="AO162" s="5">
        <v>1</v>
      </c>
      <c r="AP162" s="5">
        <v>1</v>
      </c>
      <c r="AQ162" s="37">
        <v>1</v>
      </c>
      <c r="AS162" s="37">
        <f t="shared" si="70"/>
        <v>0</v>
      </c>
      <c r="AT162" s="37">
        <f t="shared" si="71"/>
        <v>0</v>
      </c>
      <c r="AU162" s="37">
        <f t="shared" si="72"/>
        <v>0</v>
      </c>
      <c r="AV162" s="37"/>
      <c r="AW162" s="37"/>
      <c r="AY162" s="37">
        <f t="shared" si="73"/>
        <v>0</v>
      </c>
      <c r="BA162" s="83">
        <v>152</v>
      </c>
      <c r="BB162" s="70">
        <v>170</v>
      </c>
      <c r="BC162" s="41">
        <v>192</v>
      </c>
      <c r="BD162" s="6">
        <v>162.19999999999999</v>
      </c>
      <c r="BE162" s="6">
        <v>162.05806451612901</v>
      </c>
      <c r="BF162" s="6">
        <v>162</v>
      </c>
      <c r="BG162" s="6">
        <v>162.1</v>
      </c>
      <c r="BH162" s="6">
        <v>162</v>
      </c>
      <c r="BI162" s="71">
        <v>161</v>
      </c>
      <c r="BJ162" s="41">
        <v>161</v>
      </c>
      <c r="BK162" s="6">
        <v>162</v>
      </c>
      <c r="BL162" s="6">
        <v>162</v>
      </c>
      <c r="BM162" s="6">
        <v>162</v>
      </c>
      <c r="BN162" s="6">
        <v>162</v>
      </c>
      <c r="BO162" s="11">
        <v>162</v>
      </c>
      <c r="BP162" s="46"/>
      <c r="BQ162" s="37">
        <v>152</v>
      </c>
      <c r="BS162" s="79">
        <f t="shared" si="74"/>
        <v>0</v>
      </c>
      <c r="BT162" s="80">
        <f t="shared" si="75"/>
        <v>0</v>
      </c>
      <c r="BU162" s="80">
        <f t="shared" si="76"/>
        <v>0</v>
      </c>
      <c r="BV162" s="81" t="e">
        <f t="shared" si="77"/>
        <v>#DIV/0!</v>
      </c>
    </row>
    <row r="163" spans="1:74" ht="19.5" thickBot="1">
      <c r="A163" s="6">
        <v>240</v>
      </c>
      <c r="B163" s="10"/>
      <c r="C163" s="10"/>
      <c r="D163" s="10"/>
      <c r="E163" s="27"/>
      <c r="F163" s="97"/>
      <c r="G163" s="70"/>
      <c r="H163" s="70"/>
      <c r="I163" s="13">
        <f t="shared" si="69"/>
        <v>0</v>
      </c>
      <c r="J163" s="6">
        <v>153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1"/>
      <c r="AB163" s="7"/>
      <c r="AC163" s="8"/>
      <c r="AD163" s="9"/>
      <c r="AE163" s="11"/>
      <c r="AF163" s="7"/>
      <c r="AG163" s="8"/>
      <c r="AH163" s="9"/>
      <c r="AI163" s="11"/>
      <c r="AJ163" s="7"/>
      <c r="AK163" s="8"/>
      <c r="AM163" s="5">
        <v>1</v>
      </c>
      <c r="AN163" s="5">
        <v>1</v>
      </c>
      <c r="AO163" s="5">
        <v>1</v>
      </c>
      <c r="AP163" s="5">
        <v>1</v>
      </c>
      <c r="AQ163" s="37">
        <v>1</v>
      </c>
      <c r="AS163" s="37">
        <f t="shared" si="70"/>
        <v>0</v>
      </c>
      <c r="AT163" s="37">
        <f t="shared" si="71"/>
        <v>0</v>
      </c>
      <c r="AU163" s="37">
        <f t="shared" si="72"/>
        <v>0</v>
      </c>
      <c r="AV163" s="37"/>
      <c r="AW163" s="37"/>
      <c r="AY163" s="37">
        <f t="shared" si="73"/>
        <v>0</v>
      </c>
      <c r="BA163" s="83">
        <v>153</v>
      </c>
      <c r="BB163" s="70">
        <v>171</v>
      </c>
      <c r="BC163" s="41">
        <v>193</v>
      </c>
      <c r="BD163" s="6">
        <v>163.19999999999999</v>
      </c>
      <c r="BE163" s="6">
        <v>163.05806451612901</v>
      </c>
      <c r="BF163" s="6">
        <v>163</v>
      </c>
      <c r="BG163" s="6">
        <v>163.1</v>
      </c>
      <c r="BH163" s="6">
        <v>163</v>
      </c>
      <c r="BI163" s="71">
        <v>162</v>
      </c>
      <c r="BJ163" s="41">
        <v>162</v>
      </c>
      <c r="BK163" s="6">
        <v>163</v>
      </c>
      <c r="BL163" s="6">
        <v>163</v>
      </c>
      <c r="BM163" s="6">
        <v>163</v>
      </c>
      <c r="BN163" s="6">
        <v>163</v>
      </c>
      <c r="BO163" s="11">
        <v>163</v>
      </c>
      <c r="BP163" s="46"/>
      <c r="BQ163" s="37">
        <v>153</v>
      </c>
      <c r="BS163" s="79">
        <f t="shared" si="74"/>
        <v>0</v>
      </c>
      <c r="BT163" s="80">
        <f t="shared" si="75"/>
        <v>0</v>
      </c>
      <c r="BU163" s="80">
        <f t="shared" si="76"/>
        <v>0</v>
      </c>
      <c r="BV163" s="81" t="e">
        <f t="shared" si="77"/>
        <v>#DIV/0!</v>
      </c>
    </row>
    <row r="164" spans="1:74" ht="19.5" thickBot="1">
      <c r="A164" s="6">
        <v>241</v>
      </c>
      <c r="B164" s="10"/>
      <c r="C164" s="10"/>
      <c r="D164" s="10"/>
      <c r="E164" s="27"/>
      <c r="F164" s="97"/>
      <c r="G164" s="70"/>
      <c r="H164" s="70"/>
      <c r="I164" s="13">
        <f t="shared" si="69"/>
        <v>0</v>
      </c>
      <c r="J164" s="6">
        <v>154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11"/>
      <c r="AB164" s="7"/>
      <c r="AC164" s="8"/>
      <c r="AD164" s="9"/>
      <c r="AE164" s="11"/>
      <c r="AF164" s="7"/>
      <c r="AG164" s="8"/>
      <c r="AH164" s="9"/>
      <c r="AI164" s="11"/>
      <c r="AJ164" s="7"/>
      <c r="AK164" s="8"/>
      <c r="AM164" s="5">
        <v>1</v>
      </c>
      <c r="AN164" s="5">
        <v>1</v>
      </c>
      <c r="AO164" s="5">
        <v>1</v>
      </c>
      <c r="AP164" s="5">
        <v>1</v>
      </c>
      <c r="AQ164" s="37">
        <v>1</v>
      </c>
      <c r="AS164" s="37">
        <f t="shared" si="70"/>
        <v>0</v>
      </c>
      <c r="AT164" s="37">
        <f t="shared" si="71"/>
        <v>0</v>
      </c>
      <c r="AU164" s="37">
        <f t="shared" si="72"/>
        <v>0</v>
      </c>
      <c r="AV164" s="37"/>
      <c r="AW164" s="37"/>
      <c r="AY164" s="37">
        <f t="shared" si="73"/>
        <v>0</v>
      </c>
      <c r="BA164" s="83">
        <v>154</v>
      </c>
      <c r="BB164" s="70">
        <v>172</v>
      </c>
      <c r="BC164" s="41">
        <v>194</v>
      </c>
      <c r="BD164" s="6">
        <v>164.2</v>
      </c>
      <c r="BE164" s="6">
        <v>164.05806451612901</v>
      </c>
      <c r="BF164" s="6">
        <v>164</v>
      </c>
      <c r="BG164" s="6">
        <v>164.1</v>
      </c>
      <c r="BH164" s="6">
        <v>164</v>
      </c>
      <c r="BI164" s="71">
        <v>163</v>
      </c>
      <c r="BJ164" s="41">
        <v>163</v>
      </c>
      <c r="BK164" s="6">
        <v>164</v>
      </c>
      <c r="BL164" s="6">
        <v>164</v>
      </c>
      <c r="BM164" s="6">
        <v>164</v>
      </c>
      <c r="BN164" s="6">
        <v>164</v>
      </c>
      <c r="BO164" s="11">
        <v>164</v>
      </c>
      <c r="BP164" s="46"/>
      <c r="BQ164" s="37">
        <v>154</v>
      </c>
      <c r="BS164" s="79">
        <f t="shared" si="74"/>
        <v>0</v>
      </c>
      <c r="BT164" s="80">
        <f t="shared" si="75"/>
        <v>0</v>
      </c>
      <c r="BU164" s="80">
        <f t="shared" si="76"/>
        <v>0</v>
      </c>
      <c r="BV164" s="81" t="e">
        <f t="shared" si="77"/>
        <v>#DIV/0!</v>
      </c>
    </row>
    <row r="165" spans="1:74" ht="19.5" thickBot="1">
      <c r="A165" s="6">
        <v>242</v>
      </c>
      <c r="B165" s="10"/>
      <c r="C165" s="10"/>
      <c r="D165" s="10"/>
      <c r="E165" s="27"/>
      <c r="F165" s="97"/>
      <c r="G165" s="70"/>
      <c r="H165" s="70"/>
      <c r="I165" s="13">
        <f t="shared" si="69"/>
        <v>0</v>
      </c>
      <c r="J165" s="6">
        <v>155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11"/>
      <c r="AB165" s="7"/>
      <c r="AC165" s="8"/>
      <c r="AD165" s="9"/>
      <c r="AE165" s="11"/>
      <c r="AF165" s="7"/>
      <c r="AG165" s="8"/>
      <c r="AH165" s="9"/>
      <c r="AI165" s="11"/>
      <c r="AJ165" s="7"/>
      <c r="AK165" s="8"/>
      <c r="AM165" s="5">
        <v>1</v>
      </c>
      <c r="AN165" s="5">
        <v>1</v>
      </c>
      <c r="AO165" s="5">
        <v>1</v>
      </c>
      <c r="AP165" s="5">
        <v>1</v>
      </c>
      <c r="AQ165" s="37">
        <v>1</v>
      </c>
      <c r="AS165" s="37">
        <f t="shared" si="70"/>
        <v>0</v>
      </c>
      <c r="AT165" s="37">
        <f t="shared" si="71"/>
        <v>0</v>
      </c>
      <c r="AU165" s="37">
        <f t="shared" si="72"/>
        <v>0</v>
      </c>
      <c r="AV165" s="37"/>
      <c r="AW165" s="37"/>
      <c r="AY165" s="37">
        <f t="shared" si="73"/>
        <v>0</v>
      </c>
      <c r="BA165" s="83">
        <v>155</v>
      </c>
      <c r="BB165" s="70">
        <v>173</v>
      </c>
      <c r="BC165" s="41">
        <v>195</v>
      </c>
      <c r="BD165" s="6">
        <v>165.2</v>
      </c>
      <c r="BE165" s="6">
        <v>165.05806451612901</v>
      </c>
      <c r="BF165" s="6">
        <v>165</v>
      </c>
      <c r="BG165" s="6">
        <v>165.1</v>
      </c>
      <c r="BH165" s="6">
        <v>165</v>
      </c>
      <c r="BI165" s="71">
        <v>164</v>
      </c>
      <c r="BJ165" s="41">
        <v>164</v>
      </c>
      <c r="BK165" s="6">
        <v>165</v>
      </c>
      <c r="BL165" s="6">
        <v>165</v>
      </c>
      <c r="BM165" s="6">
        <v>165</v>
      </c>
      <c r="BN165" s="6">
        <v>165</v>
      </c>
      <c r="BO165" s="11">
        <v>165</v>
      </c>
      <c r="BP165" s="46"/>
      <c r="BQ165" s="37">
        <v>155</v>
      </c>
      <c r="BS165" s="79">
        <f t="shared" si="74"/>
        <v>0</v>
      </c>
      <c r="BT165" s="80">
        <f t="shared" si="75"/>
        <v>0</v>
      </c>
      <c r="BU165" s="80">
        <f t="shared" si="76"/>
        <v>0</v>
      </c>
      <c r="BV165" s="81" t="e">
        <f t="shared" si="77"/>
        <v>#DIV/0!</v>
      </c>
    </row>
    <row r="166" spans="1:74" ht="19.5" thickBot="1">
      <c r="A166" s="6">
        <v>243</v>
      </c>
      <c r="B166" s="10"/>
      <c r="C166" s="10"/>
      <c r="D166" s="10"/>
      <c r="E166" s="27"/>
      <c r="F166" s="97"/>
      <c r="G166" s="70"/>
      <c r="H166" s="70"/>
      <c r="I166" s="13">
        <f t="shared" si="69"/>
        <v>0</v>
      </c>
      <c r="J166" s="6">
        <v>156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11"/>
      <c r="AB166" s="7"/>
      <c r="AC166" s="8"/>
      <c r="AD166" s="9"/>
      <c r="AE166" s="11"/>
      <c r="AF166" s="7"/>
      <c r="AG166" s="8"/>
      <c r="AH166" s="9"/>
      <c r="AI166" s="11"/>
      <c r="AJ166" s="7"/>
      <c r="AK166" s="8"/>
      <c r="AM166" s="5">
        <v>1</v>
      </c>
      <c r="AN166" s="5">
        <v>1</v>
      </c>
      <c r="AO166" s="5">
        <v>1</v>
      </c>
      <c r="AP166" s="5">
        <v>1</v>
      </c>
      <c r="AQ166" s="37">
        <v>1</v>
      </c>
      <c r="AS166" s="37">
        <f t="shared" si="70"/>
        <v>0</v>
      </c>
      <c r="AT166" s="37">
        <f t="shared" si="71"/>
        <v>0</v>
      </c>
      <c r="AU166" s="37">
        <f t="shared" si="72"/>
        <v>0</v>
      </c>
      <c r="AV166" s="37"/>
      <c r="AW166" s="37"/>
      <c r="AY166" s="37">
        <f t="shared" si="73"/>
        <v>0</v>
      </c>
      <c r="BA166" s="83">
        <v>156</v>
      </c>
      <c r="BB166" s="70">
        <v>174</v>
      </c>
      <c r="BC166" s="41">
        <v>196</v>
      </c>
      <c r="BD166" s="6">
        <v>166.2</v>
      </c>
      <c r="BE166" s="6">
        <v>166.05806451612901</v>
      </c>
      <c r="BF166" s="6">
        <v>166</v>
      </c>
      <c r="BG166" s="6">
        <v>166.1</v>
      </c>
      <c r="BH166" s="6">
        <v>166</v>
      </c>
      <c r="BI166" s="71">
        <v>165</v>
      </c>
      <c r="BJ166" s="41">
        <v>165</v>
      </c>
      <c r="BK166" s="6">
        <v>166</v>
      </c>
      <c r="BL166" s="6">
        <v>166</v>
      </c>
      <c r="BM166" s="6">
        <v>166</v>
      </c>
      <c r="BN166" s="6">
        <v>166</v>
      </c>
      <c r="BO166" s="11">
        <v>166</v>
      </c>
      <c r="BP166" s="46"/>
      <c r="BQ166" s="37">
        <v>156</v>
      </c>
      <c r="BS166" s="79">
        <f t="shared" si="74"/>
        <v>0</v>
      </c>
      <c r="BT166" s="80">
        <f t="shared" si="75"/>
        <v>0</v>
      </c>
      <c r="BU166" s="80">
        <f t="shared" si="76"/>
        <v>0</v>
      </c>
      <c r="BV166" s="81" t="e">
        <f t="shared" si="77"/>
        <v>#DIV/0!</v>
      </c>
    </row>
    <row r="167" spans="1:74" ht="19.5" thickBot="1">
      <c r="A167" s="6">
        <v>244</v>
      </c>
      <c r="B167" s="10"/>
      <c r="C167" s="10"/>
      <c r="D167" s="10"/>
      <c r="E167" s="27"/>
      <c r="F167" s="97"/>
      <c r="G167" s="70"/>
      <c r="H167" s="70"/>
      <c r="I167" s="13">
        <f t="shared" si="69"/>
        <v>0</v>
      </c>
      <c r="J167" s="6">
        <v>157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11"/>
      <c r="AB167" s="7"/>
      <c r="AC167" s="8"/>
      <c r="AD167" s="9"/>
      <c r="AE167" s="11"/>
      <c r="AF167" s="7"/>
      <c r="AG167" s="8"/>
      <c r="AH167" s="9"/>
      <c r="AI167" s="11"/>
      <c r="AJ167" s="7"/>
      <c r="AK167" s="8"/>
      <c r="AM167" s="5">
        <v>1</v>
      </c>
      <c r="AN167" s="5">
        <v>1</v>
      </c>
      <c r="AO167" s="5">
        <v>1</v>
      </c>
      <c r="AP167" s="5">
        <v>1</v>
      </c>
      <c r="AQ167" s="37">
        <v>1</v>
      </c>
      <c r="AS167" s="37">
        <f t="shared" si="70"/>
        <v>0</v>
      </c>
      <c r="AT167" s="37">
        <f t="shared" si="71"/>
        <v>0</v>
      </c>
      <c r="AU167" s="37">
        <f t="shared" si="72"/>
        <v>0</v>
      </c>
      <c r="AV167" s="37"/>
      <c r="AW167" s="37"/>
      <c r="AY167" s="37">
        <f t="shared" si="73"/>
        <v>0</v>
      </c>
      <c r="BA167" s="83">
        <v>157</v>
      </c>
      <c r="BB167" s="70">
        <v>175</v>
      </c>
      <c r="BC167" s="41">
        <v>197</v>
      </c>
      <c r="BD167" s="6">
        <v>167.2</v>
      </c>
      <c r="BE167" s="6">
        <v>167.05806451612901</v>
      </c>
      <c r="BF167" s="6">
        <v>167</v>
      </c>
      <c r="BG167" s="6">
        <v>167.1</v>
      </c>
      <c r="BH167" s="6">
        <v>167</v>
      </c>
      <c r="BI167" s="71">
        <v>166</v>
      </c>
      <c r="BJ167" s="41">
        <v>166</v>
      </c>
      <c r="BK167" s="6">
        <v>167</v>
      </c>
      <c r="BL167" s="6">
        <v>167</v>
      </c>
      <c r="BM167" s="6">
        <v>167</v>
      </c>
      <c r="BN167" s="6">
        <v>167</v>
      </c>
      <c r="BO167" s="11">
        <v>167</v>
      </c>
      <c r="BP167" s="46"/>
      <c r="BQ167" s="37">
        <v>157</v>
      </c>
      <c r="BS167" s="79">
        <f t="shared" si="74"/>
        <v>0</v>
      </c>
      <c r="BT167" s="80">
        <f t="shared" si="75"/>
        <v>0</v>
      </c>
      <c r="BU167" s="80">
        <f t="shared" si="76"/>
        <v>0</v>
      </c>
      <c r="BV167" s="81" t="e">
        <f t="shared" si="77"/>
        <v>#DIV/0!</v>
      </c>
    </row>
    <row r="168" spans="1:74" ht="19.5" thickBot="1">
      <c r="A168" s="6">
        <v>245</v>
      </c>
      <c r="B168" s="10"/>
      <c r="C168" s="10"/>
      <c r="D168" s="10"/>
      <c r="E168" s="27"/>
      <c r="F168" s="97"/>
      <c r="G168" s="70"/>
      <c r="H168" s="70"/>
      <c r="I168" s="13">
        <f t="shared" si="69"/>
        <v>0</v>
      </c>
      <c r="J168" s="6">
        <v>158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11"/>
      <c r="AB168" s="7"/>
      <c r="AC168" s="8"/>
      <c r="AD168" s="9"/>
      <c r="AE168" s="11"/>
      <c r="AF168" s="7"/>
      <c r="AG168" s="8"/>
      <c r="AH168" s="9"/>
      <c r="AI168" s="11"/>
      <c r="AJ168" s="7"/>
      <c r="AK168" s="8"/>
      <c r="AM168" s="5">
        <v>1</v>
      </c>
      <c r="AN168" s="5">
        <v>1</v>
      </c>
      <c r="AO168" s="5">
        <v>1</v>
      </c>
      <c r="AP168" s="5">
        <v>1</v>
      </c>
      <c r="AQ168" s="37">
        <v>1</v>
      </c>
      <c r="AS168" s="37">
        <f t="shared" si="70"/>
        <v>0</v>
      </c>
      <c r="AT168" s="37">
        <f t="shared" si="71"/>
        <v>0</v>
      </c>
      <c r="AU168" s="37">
        <f t="shared" si="72"/>
        <v>0</v>
      </c>
      <c r="AV168" s="37"/>
      <c r="AW168" s="37"/>
      <c r="AY168" s="37">
        <f t="shared" si="73"/>
        <v>0</v>
      </c>
      <c r="BA168" s="83">
        <v>158</v>
      </c>
      <c r="BB168" s="70">
        <v>176</v>
      </c>
      <c r="BC168" s="41">
        <v>198</v>
      </c>
      <c r="BD168" s="6">
        <v>168.2</v>
      </c>
      <c r="BE168" s="6">
        <v>168.05806451612901</v>
      </c>
      <c r="BF168" s="6">
        <v>168</v>
      </c>
      <c r="BG168" s="6">
        <v>168.1</v>
      </c>
      <c r="BH168" s="6">
        <v>168</v>
      </c>
      <c r="BI168" s="71">
        <v>167</v>
      </c>
      <c r="BJ168" s="41">
        <v>167</v>
      </c>
      <c r="BK168" s="6">
        <v>168</v>
      </c>
      <c r="BL168" s="6">
        <v>168</v>
      </c>
      <c r="BM168" s="6">
        <v>168</v>
      </c>
      <c r="BN168" s="6">
        <v>168</v>
      </c>
      <c r="BO168" s="11">
        <v>168</v>
      </c>
      <c r="BP168" s="46"/>
      <c r="BQ168" s="37">
        <v>158</v>
      </c>
      <c r="BS168" s="79">
        <f t="shared" si="74"/>
        <v>0</v>
      </c>
      <c r="BT168" s="80">
        <f t="shared" si="75"/>
        <v>0</v>
      </c>
      <c r="BU168" s="80">
        <f t="shared" si="76"/>
        <v>0</v>
      </c>
      <c r="BV168" s="81" t="e">
        <f t="shared" si="77"/>
        <v>#DIV/0!</v>
      </c>
    </row>
    <row r="169" spans="1:74" ht="19.5" thickBot="1">
      <c r="A169" s="6">
        <v>246</v>
      </c>
      <c r="B169" s="10"/>
      <c r="C169" s="10"/>
      <c r="D169" s="10"/>
      <c r="E169" s="27"/>
      <c r="F169" s="97"/>
      <c r="G169" s="70"/>
      <c r="H169" s="70"/>
      <c r="I169" s="13">
        <f t="shared" si="69"/>
        <v>0</v>
      </c>
      <c r="J169" s="6">
        <v>159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11"/>
      <c r="AB169" s="7"/>
      <c r="AC169" s="8"/>
      <c r="AD169" s="9"/>
      <c r="AE169" s="11"/>
      <c r="AF169" s="7"/>
      <c r="AG169" s="8"/>
      <c r="AH169" s="9"/>
      <c r="AI169" s="11"/>
      <c r="AJ169" s="7"/>
      <c r="AK169" s="8"/>
      <c r="AM169" s="5">
        <v>1</v>
      </c>
      <c r="AN169" s="5">
        <v>1</v>
      </c>
      <c r="AO169" s="5">
        <v>1</v>
      </c>
      <c r="AP169" s="5">
        <v>1</v>
      </c>
      <c r="AQ169" s="37">
        <v>1</v>
      </c>
      <c r="AS169" s="37">
        <f t="shared" si="70"/>
        <v>0</v>
      </c>
      <c r="AT169" s="37">
        <f t="shared" si="71"/>
        <v>0</v>
      </c>
      <c r="AU169" s="37">
        <f t="shared" si="72"/>
        <v>0</v>
      </c>
      <c r="AV169" s="37"/>
      <c r="AW169" s="37"/>
      <c r="AY169" s="37">
        <f t="shared" si="73"/>
        <v>0</v>
      </c>
      <c r="BA169" s="83">
        <v>159</v>
      </c>
      <c r="BB169" s="70">
        <v>177</v>
      </c>
      <c r="BC169" s="41">
        <v>199</v>
      </c>
      <c r="BD169" s="6">
        <v>169.2</v>
      </c>
      <c r="BE169" s="6">
        <v>169.05806451612901</v>
      </c>
      <c r="BF169" s="6">
        <v>169</v>
      </c>
      <c r="BG169" s="6">
        <v>169.1</v>
      </c>
      <c r="BH169" s="6">
        <v>169</v>
      </c>
      <c r="BI169" s="71">
        <v>168</v>
      </c>
      <c r="BJ169" s="41">
        <v>168</v>
      </c>
      <c r="BK169" s="6">
        <v>169</v>
      </c>
      <c r="BL169" s="6">
        <v>169</v>
      </c>
      <c r="BM169" s="6">
        <v>169</v>
      </c>
      <c r="BN169" s="6">
        <v>169</v>
      </c>
      <c r="BO169" s="11">
        <v>169</v>
      </c>
      <c r="BP169" s="46"/>
      <c r="BQ169" s="37">
        <v>159</v>
      </c>
      <c r="BS169" s="79">
        <f t="shared" si="74"/>
        <v>0</v>
      </c>
      <c r="BT169" s="80">
        <f t="shared" si="75"/>
        <v>0</v>
      </c>
      <c r="BU169" s="80">
        <f t="shared" si="76"/>
        <v>0</v>
      </c>
      <c r="BV169" s="81" t="e">
        <f t="shared" si="77"/>
        <v>#DIV/0!</v>
      </c>
    </row>
    <row r="170" spans="1:74" ht="19.5" thickBot="1">
      <c r="A170" s="6">
        <v>247</v>
      </c>
      <c r="B170" s="10"/>
      <c r="C170" s="10"/>
      <c r="D170" s="10"/>
      <c r="E170" s="27"/>
      <c r="F170" s="97"/>
      <c r="G170" s="70"/>
      <c r="H170" s="70"/>
      <c r="I170" s="13">
        <f t="shared" si="69"/>
        <v>0</v>
      </c>
      <c r="J170" s="6">
        <v>160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11"/>
      <c r="AB170" s="7"/>
      <c r="AC170" s="8"/>
      <c r="AD170" s="9"/>
      <c r="AE170" s="11"/>
      <c r="AF170" s="7"/>
      <c r="AG170" s="8"/>
      <c r="AH170" s="9"/>
      <c r="AI170" s="11"/>
      <c r="AJ170" s="7"/>
      <c r="AK170" s="8"/>
      <c r="AM170" s="5">
        <v>1</v>
      </c>
      <c r="AN170" s="5">
        <v>1</v>
      </c>
      <c r="AO170" s="5">
        <v>1</v>
      </c>
      <c r="AP170" s="5">
        <v>1</v>
      </c>
      <c r="AQ170" s="37">
        <v>1</v>
      </c>
      <c r="AS170" s="37">
        <f t="shared" si="70"/>
        <v>0</v>
      </c>
      <c r="AT170" s="37">
        <f t="shared" si="71"/>
        <v>0</v>
      </c>
      <c r="AU170" s="37">
        <f t="shared" si="72"/>
        <v>0</v>
      </c>
      <c r="AV170" s="37"/>
      <c r="AW170" s="37"/>
      <c r="AY170" s="37">
        <f t="shared" si="73"/>
        <v>0</v>
      </c>
      <c r="BA170" s="83">
        <v>160</v>
      </c>
      <c r="BB170" s="70">
        <v>178</v>
      </c>
      <c r="BC170" s="41">
        <v>200</v>
      </c>
      <c r="BD170" s="6">
        <v>170.2</v>
      </c>
      <c r="BE170" s="6">
        <v>170.05806451612901</v>
      </c>
      <c r="BF170" s="6">
        <v>170</v>
      </c>
      <c r="BG170" s="6">
        <v>170.1</v>
      </c>
      <c r="BH170" s="6">
        <v>170</v>
      </c>
      <c r="BI170" s="71">
        <v>169</v>
      </c>
      <c r="BJ170" s="41">
        <v>169</v>
      </c>
      <c r="BK170" s="6">
        <v>170</v>
      </c>
      <c r="BL170" s="6">
        <v>170</v>
      </c>
      <c r="BM170" s="6">
        <v>170</v>
      </c>
      <c r="BN170" s="6">
        <v>170</v>
      </c>
      <c r="BO170" s="11">
        <v>170</v>
      </c>
      <c r="BP170" s="46"/>
      <c r="BQ170" s="37">
        <v>160</v>
      </c>
      <c r="BS170" s="79">
        <f t="shared" si="74"/>
        <v>0</v>
      </c>
      <c r="BT170" s="80">
        <f t="shared" si="75"/>
        <v>0</v>
      </c>
      <c r="BU170" s="80">
        <f t="shared" si="76"/>
        <v>0</v>
      </c>
      <c r="BV170" s="81" t="e">
        <f t="shared" si="77"/>
        <v>#DIV/0!</v>
      </c>
    </row>
    <row r="171" spans="1:74" ht="19.5" thickBot="1">
      <c r="A171" s="6">
        <v>248</v>
      </c>
      <c r="B171" s="10"/>
      <c r="C171" s="10"/>
      <c r="D171" s="10"/>
      <c r="E171" s="27"/>
      <c r="F171" s="97"/>
      <c r="G171" s="70"/>
      <c r="H171" s="70"/>
      <c r="I171" s="13">
        <f t="shared" si="69"/>
        <v>0</v>
      </c>
      <c r="J171" s="6">
        <v>161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11"/>
      <c r="AB171" s="7"/>
      <c r="AC171" s="8"/>
      <c r="AD171" s="9"/>
      <c r="AE171" s="11"/>
      <c r="AF171" s="7"/>
      <c r="AG171" s="8"/>
      <c r="AH171" s="9"/>
      <c r="AI171" s="11"/>
      <c r="AJ171" s="7"/>
      <c r="AK171" s="8"/>
      <c r="AM171" s="5">
        <v>161</v>
      </c>
      <c r="AN171" s="5">
        <v>161</v>
      </c>
      <c r="AO171" s="5">
        <v>161</v>
      </c>
      <c r="AP171" s="5">
        <v>161</v>
      </c>
      <c r="AQ171" s="37">
        <v>161</v>
      </c>
      <c r="AS171" s="37">
        <f t="shared" si="70"/>
        <v>0</v>
      </c>
      <c r="AT171" s="37">
        <f t="shared" si="71"/>
        <v>0</v>
      </c>
      <c r="AU171" s="37">
        <f t="shared" si="72"/>
        <v>0</v>
      </c>
      <c r="AV171" s="37"/>
      <c r="AW171" s="37"/>
      <c r="AY171" s="37">
        <f t="shared" si="73"/>
        <v>0</v>
      </c>
      <c r="BA171" s="83">
        <v>161</v>
      </c>
      <c r="BB171" s="70">
        <v>179</v>
      </c>
      <c r="BC171" s="41">
        <v>201</v>
      </c>
      <c r="BD171" s="6">
        <v>171.2</v>
      </c>
      <c r="BE171" s="6">
        <v>171.05806451612901</v>
      </c>
      <c r="BF171" s="6">
        <v>171</v>
      </c>
      <c r="BG171" s="6">
        <v>171.1</v>
      </c>
      <c r="BH171" s="6">
        <v>171</v>
      </c>
      <c r="BI171" s="71">
        <v>170</v>
      </c>
      <c r="BJ171" s="41">
        <v>170</v>
      </c>
      <c r="BK171" s="6">
        <v>171</v>
      </c>
      <c r="BL171" s="6">
        <v>171</v>
      </c>
      <c r="BM171" s="6">
        <v>171</v>
      </c>
      <c r="BN171" s="6">
        <v>171</v>
      </c>
      <c r="BO171" s="11">
        <v>171</v>
      </c>
      <c r="BP171" s="46"/>
      <c r="BQ171" s="37">
        <v>161</v>
      </c>
      <c r="BS171" s="79">
        <f t="shared" si="74"/>
        <v>0</v>
      </c>
      <c r="BT171" s="80">
        <f t="shared" si="75"/>
        <v>0</v>
      </c>
      <c r="BU171" s="80">
        <f t="shared" si="76"/>
        <v>0</v>
      </c>
      <c r="BV171" s="81" t="e">
        <f t="shared" si="77"/>
        <v>#DIV/0!</v>
      </c>
    </row>
    <row r="172" spans="1:74" ht="19.5" thickBot="1">
      <c r="A172" s="6">
        <v>249</v>
      </c>
      <c r="B172" s="10"/>
      <c r="C172" s="10"/>
      <c r="D172" s="10"/>
      <c r="E172" s="27"/>
      <c r="F172" s="97"/>
      <c r="G172" s="70"/>
      <c r="H172" s="70"/>
      <c r="I172" s="13">
        <f t="shared" si="69"/>
        <v>0</v>
      </c>
      <c r="J172" s="6">
        <v>162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11"/>
      <c r="AB172" s="7"/>
      <c r="AC172" s="8"/>
      <c r="AD172" s="9"/>
      <c r="AE172" s="11"/>
      <c r="AF172" s="7"/>
      <c r="AG172" s="8"/>
      <c r="AH172" s="9"/>
      <c r="AI172" s="11"/>
      <c r="AJ172" s="7"/>
      <c r="AK172" s="8"/>
      <c r="AM172" s="5">
        <v>162</v>
      </c>
      <c r="AN172" s="5">
        <v>162</v>
      </c>
      <c r="AO172" s="5">
        <v>162</v>
      </c>
      <c r="AP172" s="5">
        <v>162</v>
      </c>
      <c r="AQ172" s="37">
        <v>162</v>
      </c>
      <c r="AS172" s="37">
        <f t="shared" si="70"/>
        <v>0</v>
      </c>
      <c r="AT172" s="37">
        <f t="shared" si="71"/>
        <v>0</v>
      </c>
      <c r="AU172" s="37">
        <f t="shared" si="72"/>
        <v>0</v>
      </c>
      <c r="AV172" s="37"/>
      <c r="AW172" s="37"/>
      <c r="AY172" s="37">
        <f t="shared" si="73"/>
        <v>0</v>
      </c>
      <c r="BA172" s="83">
        <v>162</v>
      </c>
      <c r="BB172" s="70">
        <v>180</v>
      </c>
      <c r="BC172" s="41">
        <v>202</v>
      </c>
      <c r="BD172" s="6">
        <v>172.2</v>
      </c>
      <c r="BE172" s="6">
        <v>172.05806451612901</v>
      </c>
      <c r="BF172" s="6">
        <v>172</v>
      </c>
      <c r="BG172" s="6">
        <v>172.1</v>
      </c>
      <c r="BH172" s="6">
        <v>172</v>
      </c>
      <c r="BI172" s="71">
        <v>171</v>
      </c>
      <c r="BJ172" s="41">
        <v>171</v>
      </c>
      <c r="BK172" s="6">
        <v>172</v>
      </c>
      <c r="BL172" s="6">
        <v>172</v>
      </c>
      <c r="BM172" s="6">
        <v>172</v>
      </c>
      <c r="BN172" s="6">
        <v>172</v>
      </c>
      <c r="BO172" s="11">
        <v>172</v>
      </c>
      <c r="BP172" s="46"/>
      <c r="BQ172" s="37">
        <v>162</v>
      </c>
      <c r="BS172" s="79">
        <f t="shared" si="74"/>
        <v>0</v>
      </c>
      <c r="BT172" s="80">
        <f t="shared" si="75"/>
        <v>0</v>
      </c>
      <c r="BU172" s="80">
        <f t="shared" si="76"/>
        <v>0</v>
      </c>
      <c r="BV172" s="81" t="e">
        <f t="shared" si="77"/>
        <v>#DIV/0!</v>
      </c>
    </row>
    <row r="173" spans="1:74" ht="19.5" thickBot="1">
      <c r="A173" s="6">
        <v>250</v>
      </c>
      <c r="B173" s="10"/>
      <c r="C173" s="10"/>
      <c r="D173" s="10"/>
      <c r="E173" s="27"/>
      <c r="F173" s="97"/>
      <c r="G173" s="70"/>
      <c r="H173" s="70"/>
      <c r="I173" s="13">
        <f t="shared" si="69"/>
        <v>0</v>
      </c>
      <c r="J173" s="6">
        <v>163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11"/>
      <c r="AB173" s="7"/>
      <c r="AC173" s="8"/>
      <c r="AD173" s="9"/>
      <c r="AE173" s="11"/>
      <c r="AF173" s="7"/>
      <c r="AG173" s="8"/>
      <c r="AH173" s="9"/>
      <c r="AI173" s="11"/>
      <c r="AJ173" s="7"/>
      <c r="AK173" s="8"/>
      <c r="AM173" s="5">
        <v>163</v>
      </c>
      <c r="AN173" s="5">
        <v>163</v>
      </c>
      <c r="AO173" s="5">
        <v>163</v>
      </c>
      <c r="AP173" s="5">
        <v>163</v>
      </c>
      <c r="AQ173" s="37">
        <v>163</v>
      </c>
      <c r="AS173" s="37">
        <f t="shared" si="70"/>
        <v>0</v>
      </c>
      <c r="AT173" s="37">
        <f t="shared" si="71"/>
        <v>0</v>
      </c>
      <c r="AU173" s="37">
        <f t="shared" si="72"/>
        <v>0</v>
      </c>
      <c r="AV173" s="37"/>
      <c r="AW173" s="37"/>
      <c r="AY173" s="37">
        <f t="shared" si="73"/>
        <v>0</v>
      </c>
      <c r="BA173" s="83">
        <v>163</v>
      </c>
      <c r="BB173" s="70">
        <v>181</v>
      </c>
      <c r="BC173" s="41">
        <v>203</v>
      </c>
      <c r="BD173" s="6">
        <v>173.2</v>
      </c>
      <c r="BE173" s="6">
        <v>173.05806451612901</v>
      </c>
      <c r="BF173" s="6">
        <v>173</v>
      </c>
      <c r="BG173" s="6">
        <v>173.1</v>
      </c>
      <c r="BH173" s="6">
        <v>173</v>
      </c>
      <c r="BI173" s="71">
        <v>172</v>
      </c>
      <c r="BJ173" s="41">
        <v>172</v>
      </c>
      <c r="BK173" s="6">
        <v>173</v>
      </c>
      <c r="BL173" s="6">
        <v>173</v>
      </c>
      <c r="BM173" s="6">
        <v>173</v>
      </c>
      <c r="BN173" s="6">
        <v>173</v>
      </c>
      <c r="BO173" s="11">
        <v>173</v>
      </c>
      <c r="BP173" s="46"/>
      <c r="BQ173" s="37">
        <v>163</v>
      </c>
      <c r="BS173" s="79">
        <f t="shared" si="74"/>
        <v>0</v>
      </c>
      <c r="BT173" s="80">
        <f t="shared" si="75"/>
        <v>0</v>
      </c>
      <c r="BU173" s="80">
        <f t="shared" si="76"/>
        <v>0</v>
      </c>
      <c r="BV173" s="81" t="e">
        <f t="shared" si="77"/>
        <v>#DIV/0!</v>
      </c>
    </row>
    <row r="174" spans="1:74" ht="19.5" thickBot="1">
      <c r="A174" s="6">
        <v>251</v>
      </c>
      <c r="B174" s="10"/>
      <c r="C174" s="10"/>
      <c r="D174" s="10"/>
      <c r="E174" s="27"/>
      <c r="F174" s="97"/>
      <c r="G174" s="70"/>
      <c r="H174" s="70"/>
      <c r="I174" s="13">
        <f t="shared" si="69"/>
        <v>0</v>
      </c>
      <c r="J174" s="6">
        <v>164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11"/>
      <c r="AB174" s="7"/>
      <c r="AC174" s="8"/>
      <c r="AD174" s="9"/>
      <c r="AE174" s="11"/>
      <c r="AF174" s="7"/>
      <c r="AG174" s="8"/>
      <c r="AH174" s="9"/>
      <c r="AI174" s="11"/>
      <c r="AJ174" s="7"/>
      <c r="AK174" s="8"/>
      <c r="AM174" s="5">
        <v>164</v>
      </c>
      <c r="AN174" s="5">
        <v>164</v>
      </c>
      <c r="AO174" s="5">
        <v>164</v>
      </c>
      <c r="AP174" s="5">
        <v>164</v>
      </c>
      <c r="AQ174" s="37">
        <v>164</v>
      </c>
      <c r="AS174" s="37">
        <f t="shared" si="70"/>
        <v>0</v>
      </c>
      <c r="AT174" s="37">
        <f t="shared" si="71"/>
        <v>0</v>
      </c>
      <c r="AU174" s="37">
        <f t="shared" si="72"/>
        <v>0</v>
      </c>
      <c r="AV174" s="37"/>
      <c r="AW174" s="37"/>
      <c r="AY174" s="37">
        <f t="shared" si="73"/>
        <v>0</v>
      </c>
      <c r="BA174" s="83">
        <v>164</v>
      </c>
      <c r="BB174" s="70">
        <v>182</v>
      </c>
      <c r="BC174" s="41">
        <v>204</v>
      </c>
      <c r="BD174" s="6">
        <v>174.2</v>
      </c>
      <c r="BE174" s="6">
        <v>174.05806451612901</v>
      </c>
      <c r="BF174" s="6">
        <v>174</v>
      </c>
      <c r="BG174" s="6">
        <v>174.1</v>
      </c>
      <c r="BH174" s="6">
        <v>174</v>
      </c>
      <c r="BI174" s="71">
        <v>173</v>
      </c>
      <c r="BJ174" s="41">
        <v>173</v>
      </c>
      <c r="BK174" s="6">
        <v>174</v>
      </c>
      <c r="BL174" s="6">
        <v>174</v>
      </c>
      <c r="BM174" s="6">
        <v>174</v>
      </c>
      <c r="BN174" s="6">
        <v>174</v>
      </c>
      <c r="BO174" s="11">
        <v>174</v>
      </c>
      <c r="BP174" s="46"/>
      <c r="BQ174" s="37">
        <v>164</v>
      </c>
      <c r="BS174" s="79">
        <f t="shared" si="74"/>
        <v>0</v>
      </c>
      <c r="BT174" s="80">
        <f t="shared" si="75"/>
        <v>0</v>
      </c>
      <c r="BU174" s="80">
        <f t="shared" si="76"/>
        <v>0</v>
      </c>
      <c r="BV174" s="81" t="e">
        <f t="shared" si="77"/>
        <v>#DIV/0!</v>
      </c>
    </row>
    <row r="175" spans="1:74" ht="19.5" thickBot="1">
      <c r="A175" s="6">
        <v>252</v>
      </c>
      <c r="B175" s="10"/>
      <c r="C175" s="10"/>
      <c r="D175" s="10"/>
      <c r="E175" s="27"/>
      <c r="F175" s="97"/>
      <c r="G175" s="70"/>
      <c r="H175" s="70"/>
      <c r="I175" s="13">
        <f t="shared" si="69"/>
        <v>0</v>
      </c>
      <c r="J175" s="6">
        <v>165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11"/>
      <c r="AB175" s="7"/>
      <c r="AC175" s="8"/>
      <c r="AD175" s="9"/>
      <c r="AE175" s="11"/>
      <c r="AF175" s="7"/>
      <c r="AG175" s="8"/>
      <c r="AH175" s="9"/>
      <c r="AI175" s="11"/>
      <c r="AJ175" s="7"/>
      <c r="AK175" s="8"/>
      <c r="AM175" s="5">
        <v>165</v>
      </c>
      <c r="AN175" s="5">
        <v>165</v>
      </c>
      <c r="AO175" s="5">
        <v>165</v>
      </c>
      <c r="AP175" s="5">
        <v>165</v>
      </c>
      <c r="AQ175" s="37">
        <v>165</v>
      </c>
      <c r="AS175" s="37">
        <f t="shared" si="70"/>
        <v>0</v>
      </c>
      <c r="AT175" s="37">
        <f t="shared" si="71"/>
        <v>0</v>
      </c>
      <c r="AU175" s="37">
        <f t="shared" si="72"/>
        <v>0</v>
      </c>
      <c r="AV175" s="37"/>
      <c r="AW175" s="37"/>
      <c r="AY175" s="37">
        <f t="shared" si="73"/>
        <v>0</v>
      </c>
      <c r="BA175" s="83">
        <v>165</v>
      </c>
      <c r="BB175" s="70">
        <v>183</v>
      </c>
      <c r="BC175" s="41">
        <v>205</v>
      </c>
      <c r="BD175" s="6">
        <v>175.2</v>
      </c>
      <c r="BE175" s="6">
        <v>175.05806451612901</v>
      </c>
      <c r="BF175" s="6">
        <v>175</v>
      </c>
      <c r="BG175" s="6">
        <v>175.1</v>
      </c>
      <c r="BH175" s="6">
        <v>175</v>
      </c>
      <c r="BI175" s="71">
        <v>174</v>
      </c>
      <c r="BJ175" s="41">
        <v>174</v>
      </c>
      <c r="BK175" s="6">
        <v>175</v>
      </c>
      <c r="BL175" s="6">
        <v>175</v>
      </c>
      <c r="BM175" s="6">
        <v>175</v>
      </c>
      <c r="BN175" s="6">
        <v>175</v>
      </c>
      <c r="BO175" s="11">
        <v>175</v>
      </c>
      <c r="BP175" s="46"/>
      <c r="BQ175" s="37">
        <v>165</v>
      </c>
      <c r="BS175" s="79">
        <f t="shared" si="74"/>
        <v>0</v>
      </c>
      <c r="BT175" s="80">
        <f t="shared" si="75"/>
        <v>0</v>
      </c>
      <c r="BU175" s="80">
        <f t="shared" si="76"/>
        <v>0</v>
      </c>
      <c r="BV175" s="81" t="e">
        <f t="shared" si="77"/>
        <v>#DIV/0!</v>
      </c>
    </row>
    <row r="176" spans="1:74" ht="19.5" thickBot="1">
      <c r="A176" s="6">
        <v>253</v>
      </c>
      <c r="B176" s="10"/>
      <c r="C176" s="10"/>
      <c r="D176" s="10"/>
      <c r="E176" s="27"/>
      <c r="F176" s="97"/>
      <c r="G176" s="70"/>
      <c r="H176" s="70"/>
      <c r="I176" s="13">
        <f t="shared" si="69"/>
        <v>0</v>
      </c>
      <c r="J176" s="6">
        <v>166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11"/>
      <c r="AB176" s="7"/>
      <c r="AC176" s="8"/>
      <c r="AD176" s="9"/>
      <c r="AE176" s="11"/>
      <c r="AF176" s="7"/>
      <c r="AG176" s="8"/>
      <c r="AH176" s="9"/>
      <c r="AI176" s="11"/>
      <c r="AJ176" s="7"/>
      <c r="AK176" s="8"/>
      <c r="AM176" s="5">
        <v>166</v>
      </c>
      <c r="AN176" s="5">
        <v>166</v>
      </c>
      <c r="AO176" s="5">
        <v>166</v>
      </c>
      <c r="AP176" s="5">
        <v>166</v>
      </c>
      <c r="AQ176" s="37">
        <v>166</v>
      </c>
      <c r="AS176" s="37">
        <f t="shared" si="70"/>
        <v>0</v>
      </c>
      <c r="AT176" s="37">
        <f t="shared" si="71"/>
        <v>0</v>
      </c>
      <c r="AU176" s="37">
        <f t="shared" si="72"/>
        <v>0</v>
      </c>
      <c r="AV176" s="37"/>
      <c r="AW176" s="37"/>
      <c r="AY176" s="37">
        <f t="shared" si="73"/>
        <v>0</v>
      </c>
      <c r="BA176" s="83">
        <v>166</v>
      </c>
      <c r="BB176" s="70">
        <v>184</v>
      </c>
      <c r="BC176" s="41">
        <v>206</v>
      </c>
      <c r="BD176" s="6">
        <v>176.2</v>
      </c>
      <c r="BE176" s="6">
        <v>176.05806451612901</v>
      </c>
      <c r="BF176" s="6">
        <v>176</v>
      </c>
      <c r="BG176" s="6">
        <v>176.1</v>
      </c>
      <c r="BH176" s="6">
        <v>176</v>
      </c>
      <c r="BI176" s="71">
        <v>175</v>
      </c>
      <c r="BJ176" s="41">
        <v>175</v>
      </c>
      <c r="BK176" s="6">
        <v>176</v>
      </c>
      <c r="BL176" s="6">
        <v>176</v>
      </c>
      <c r="BM176" s="6">
        <v>176</v>
      </c>
      <c r="BN176" s="6">
        <v>176</v>
      </c>
      <c r="BO176" s="11">
        <v>176</v>
      </c>
      <c r="BP176" s="46"/>
      <c r="BQ176" s="37">
        <v>166</v>
      </c>
      <c r="BS176" s="79">
        <f t="shared" si="74"/>
        <v>0</v>
      </c>
      <c r="BT176" s="80">
        <f t="shared" si="75"/>
        <v>0</v>
      </c>
      <c r="BU176" s="80">
        <f t="shared" si="76"/>
        <v>0</v>
      </c>
      <c r="BV176" s="81" t="e">
        <f t="shared" si="77"/>
        <v>#DIV/0!</v>
      </c>
    </row>
    <row r="177" spans="1:74" ht="19.5" thickBot="1">
      <c r="A177" s="6">
        <v>254</v>
      </c>
      <c r="B177" s="10"/>
      <c r="C177" s="10"/>
      <c r="D177" s="10"/>
      <c r="E177" s="27"/>
      <c r="F177" s="97"/>
      <c r="G177" s="70"/>
      <c r="H177" s="70"/>
      <c r="I177" s="13">
        <f t="shared" si="69"/>
        <v>0</v>
      </c>
      <c r="J177" s="6">
        <v>167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11"/>
      <c r="AB177" s="7"/>
      <c r="AC177" s="8"/>
      <c r="AD177" s="9"/>
      <c r="AE177" s="11"/>
      <c r="AF177" s="7"/>
      <c r="AG177" s="8"/>
      <c r="AH177" s="9"/>
      <c r="AI177" s="11"/>
      <c r="AJ177" s="7"/>
      <c r="AK177" s="8"/>
      <c r="AM177" s="5">
        <v>167</v>
      </c>
      <c r="AN177" s="5">
        <v>167</v>
      </c>
      <c r="AO177" s="5">
        <v>167</v>
      </c>
      <c r="AP177" s="5">
        <v>167</v>
      </c>
      <c r="AQ177" s="37">
        <v>167</v>
      </c>
      <c r="AS177" s="37">
        <f t="shared" si="70"/>
        <v>0</v>
      </c>
      <c r="AT177" s="37">
        <f t="shared" si="71"/>
        <v>0</v>
      </c>
      <c r="AU177" s="37">
        <f t="shared" si="72"/>
        <v>0</v>
      </c>
      <c r="AV177" s="37"/>
      <c r="AW177" s="37"/>
      <c r="AY177" s="37">
        <f t="shared" si="73"/>
        <v>0</v>
      </c>
      <c r="BA177" s="83">
        <v>167</v>
      </c>
      <c r="BB177" s="70">
        <v>185</v>
      </c>
      <c r="BC177" s="41">
        <v>207</v>
      </c>
      <c r="BD177" s="6">
        <v>177.2</v>
      </c>
      <c r="BE177" s="6">
        <v>177.05806451612901</v>
      </c>
      <c r="BF177" s="6">
        <v>177</v>
      </c>
      <c r="BG177" s="6">
        <v>177.1</v>
      </c>
      <c r="BH177" s="6">
        <v>177</v>
      </c>
      <c r="BI177" s="71">
        <v>176</v>
      </c>
      <c r="BJ177" s="41">
        <v>176</v>
      </c>
      <c r="BK177" s="6">
        <v>177</v>
      </c>
      <c r="BL177" s="6">
        <v>177</v>
      </c>
      <c r="BM177" s="6">
        <v>177</v>
      </c>
      <c r="BN177" s="6">
        <v>177</v>
      </c>
      <c r="BO177" s="11">
        <v>177</v>
      </c>
      <c r="BP177" s="46"/>
      <c r="BQ177" s="37">
        <v>167</v>
      </c>
      <c r="BS177" s="79">
        <f t="shared" si="74"/>
        <v>0</v>
      </c>
      <c r="BT177" s="80">
        <f t="shared" si="75"/>
        <v>0</v>
      </c>
      <c r="BU177" s="80">
        <f t="shared" si="76"/>
        <v>0</v>
      </c>
      <c r="BV177" s="81" t="e">
        <f t="shared" si="77"/>
        <v>#DIV/0!</v>
      </c>
    </row>
    <row r="178" spans="1:74" ht="19.5" thickBot="1">
      <c r="A178" s="6">
        <v>255</v>
      </c>
      <c r="B178" s="10"/>
      <c r="C178" s="10"/>
      <c r="D178" s="10"/>
      <c r="E178" s="27"/>
      <c r="F178" s="97"/>
      <c r="G178" s="70"/>
      <c r="H178" s="70"/>
      <c r="I178" s="13">
        <f t="shared" si="69"/>
        <v>0</v>
      </c>
      <c r="J178" s="6">
        <v>168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11"/>
      <c r="AB178" s="7"/>
      <c r="AC178" s="8"/>
      <c r="AD178" s="9"/>
      <c r="AE178" s="11"/>
      <c r="AF178" s="7"/>
      <c r="AG178" s="8"/>
      <c r="AH178" s="9"/>
      <c r="AI178" s="11"/>
      <c r="AJ178" s="7"/>
      <c r="AK178" s="8"/>
      <c r="AM178" s="5">
        <v>168</v>
      </c>
      <c r="AN178" s="5">
        <v>168</v>
      </c>
      <c r="AO178" s="5">
        <v>168</v>
      </c>
      <c r="AP178" s="5">
        <v>168</v>
      </c>
      <c r="AQ178" s="37">
        <v>168</v>
      </c>
      <c r="AS178" s="37">
        <f t="shared" si="70"/>
        <v>0</v>
      </c>
      <c r="AT178" s="37">
        <f t="shared" si="71"/>
        <v>0</v>
      </c>
      <c r="AU178" s="37">
        <f t="shared" si="72"/>
        <v>0</v>
      </c>
      <c r="AV178" s="37"/>
      <c r="AW178" s="37"/>
      <c r="AY178" s="37">
        <f t="shared" si="73"/>
        <v>0</v>
      </c>
      <c r="BA178" s="83">
        <v>168</v>
      </c>
      <c r="BB178" s="70">
        <v>186</v>
      </c>
      <c r="BC178" s="41">
        <v>208</v>
      </c>
      <c r="BD178" s="6">
        <v>178.2</v>
      </c>
      <c r="BE178" s="6">
        <v>178.05806451612901</v>
      </c>
      <c r="BF178" s="6">
        <v>178</v>
      </c>
      <c r="BG178" s="6">
        <v>178.1</v>
      </c>
      <c r="BH178" s="6">
        <v>178</v>
      </c>
      <c r="BI178" s="71">
        <v>177</v>
      </c>
      <c r="BJ178" s="41">
        <v>177</v>
      </c>
      <c r="BK178" s="6">
        <v>178</v>
      </c>
      <c r="BL178" s="6">
        <v>178</v>
      </c>
      <c r="BM178" s="6">
        <v>178</v>
      </c>
      <c r="BN178" s="6">
        <v>178</v>
      </c>
      <c r="BO178" s="11">
        <v>178</v>
      </c>
      <c r="BP178" s="46"/>
      <c r="BQ178" s="37">
        <v>168</v>
      </c>
      <c r="BS178" s="79">
        <f t="shared" si="74"/>
        <v>0</v>
      </c>
      <c r="BT178" s="80">
        <f t="shared" si="75"/>
        <v>0</v>
      </c>
      <c r="BU178" s="80">
        <f t="shared" si="76"/>
        <v>0</v>
      </c>
      <c r="BV178" s="81" t="e">
        <f t="shared" si="77"/>
        <v>#DIV/0!</v>
      </c>
    </row>
  </sheetData>
  <mergeCells count="5">
    <mergeCell ref="AB11:AC11"/>
    <mergeCell ref="AD11:AE11"/>
    <mergeCell ref="AF11:AG11"/>
    <mergeCell ref="AH11:AI11"/>
    <mergeCell ref="AJ11:AK11"/>
  </mergeCells>
  <pageMargins left="0.4" right="0.23" top="0.31" bottom="0.31" header="0.18" footer="0.19"/>
  <pageSetup scale="25" orientation="landscape" r:id="rId1"/>
  <rowBreaks count="1" manualBreakCount="1">
    <brk id="86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C27" sqref="C27"/>
    </sheetView>
  </sheetViews>
  <sheetFormatPr defaultRowHeight="15"/>
  <cols>
    <col min="1" max="1" width="11.7109375" style="20" customWidth="1"/>
    <col min="2" max="2" width="29" customWidth="1"/>
    <col min="3" max="3" width="16.140625" style="22" customWidth="1"/>
    <col min="4" max="4" width="11.7109375" style="1" customWidth="1"/>
    <col min="5" max="5" width="9.140625" style="1"/>
    <col min="6" max="6" width="9.140625" style="28"/>
    <col min="8" max="8" width="9.140625" style="14"/>
    <col min="16" max="17" width="11.140625" style="1" customWidth="1"/>
  </cols>
  <sheetData>
    <row r="1" spans="1:17" ht="18.75">
      <c r="A1" s="23" t="s">
        <v>297</v>
      </c>
    </row>
    <row r="2" spans="1:17">
      <c r="I2" s="4"/>
      <c r="J2" s="4"/>
      <c r="K2" s="4"/>
      <c r="L2" s="4"/>
      <c r="M2" s="4"/>
    </row>
    <row r="3" spans="1:17">
      <c r="A3" s="47" t="s">
        <v>59</v>
      </c>
      <c r="B3" s="48" t="s">
        <v>211</v>
      </c>
      <c r="C3" s="47" t="s">
        <v>213</v>
      </c>
      <c r="D3" s="49" t="s">
        <v>231</v>
      </c>
      <c r="E3" s="49" t="s">
        <v>212</v>
      </c>
      <c r="G3" s="1"/>
      <c r="I3" s="4"/>
      <c r="J3" s="3"/>
      <c r="K3" s="3"/>
      <c r="L3" s="3"/>
      <c r="M3" s="3"/>
      <c r="N3" s="21"/>
    </row>
    <row r="4" spans="1:17">
      <c r="A4" s="43">
        <v>9782.8580309999998</v>
      </c>
      <c r="B4" s="44" t="s">
        <v>32</v>
      </c>
      <c r="C4" s="43">
        <f t="shared" ref="C4:C7" si="0">A4*E4</f>
        <v>9782.8580309999998</v>
      </c>
      <c r="D4" s="45">
        <v>9</v>
      </c>
      <c r="E4" s="45">
        <v>1</v>
      </c>
      <c r="G4" s="21"/>
      <c r="H4"/>
      <c r="I4" s="1"/>
      <c r="J4" s="1"/>
      <c r="P4"/>
      <c r="Q4"/>
    </row>
    <row r="5" spans="1:17">
      <c r="A5" s="43">
        <v>9327.3461389999993</v>
      </c>
      <c r="B5" s="44" t="s">
        <v>26</v>
      </c>
      <c r="C5" s="43">
        <f t="shared" si="0"/>
        <v>9327.3461389999993</v>
      </c>
      <c r="D5" s="45">
        <v>11</v>
      </c>
      <c r="E5" s="45">
        <v>1</v>
      </c>
      <c r="H5"/>
      <c r="P5"/>
      <c r="Q5"/>
    </row>
    <row r="6" spans="1:17">
      <c r="A6" s="43">
        <v>5934.7829929999998</v>
      </c>
      <c r="B6" s="44" t="s">
        <v>135</v>
      </c>
      <c r="C6" s="43">
        <f t="shared" si="0"/>
        <v>5934.7829929999998</v>
      </c>
      <c r="D6" s="45">
        <v>8</v>
      </c>
      <c r="E6" s="45">
        <v>1</v>
      </c>
      <c r="H6"/>
      <c r="P6"/>
      <c r="Q6"/>
    </row>
    <row r="7" spans="1:17">
      <c r="A7" s="43">
        <v>4295.0366140000006</v>
      </c>
      <c r="B7" s="44" t="s">
        <v>28</v>
      </c>
      <c r="C7" s="43">
        <f t="shared" si="0"/>
        <v>4295.0366140000006</v>
      </c>
      <c r="D7" s="45">
        <v>4</v>
      </c>
      <c r="E7" s="45">
        <v>1</v>
      </c>
      <c r="H7"/>
      <c r="P7"/>
      <c r="Q7"/>
    </row>
    <row r="8" spans="1:17">
      <c r="A8" s="27">
        <v>2575.8875440000002</v>
      </c>
      <c r="B8" s="41" t="s">
        <v>27</v>
      </c>
      <c r="C8" s="27">
        <f t="shared" ref="C8:C25" si="1">A8*E8</f>
        <v>2575.8875440000002</v>
      </c>
      <c r="D8" s="6">
        <v>6</v>
      </c>
      <c r="E8" s="6">
        <v>1</v>
      </c>
      <c r="H8"/>
      <c r="P8"/>
      <c r="Q8"/>
    </row>
    <row r="9" spans="1:17">
      <c r="A9" s="27">
        <v>2184.6623</v>
      </c>
      <c r="B9" s="41" t="s">
        <v>298</v>
      </c>
      <c r="C9" s="27">
        <f t="shared" si="1"/>
        <v>2184.6623</v>
      </c>
      <c r="D9" s="6">
        <v>3</v>
      </c>
      <c r="E9" s="6">
        <v>1</v>
      </c>
      <c r="H9"/>
      <c r="P9"/>
      <c r="Q9"/>
    </row>
    <row r="10" spans="1:17">
      <c r="A10" s="27">
        <v>1991.7929999999999</v>
      </c>
      <c r="B10" s="41" t="s">
        <v>227</v>
      </c>
      <c r="C10" s="27">
        <f t="shared" si="1"/>
        <v>1991.7929999999999</v>
      </c>
      <c r="D10" s="6">
        <v>6</v>
      </c>
      <c r="E10" s="6">
        <v>1</v>
      </c>
      <c r="H10"/>
      <c r="P10"/>
      <c r="Q10"/>
    </row>
    <row r="11" spans="1:17">
      <c r="A11" s="27">
        <v>2809.2649999999999</v>
      </c>
      <c r="B11" s="41" t="s">
        <v>24</v>
      </c>
      <c r="C11" s="27">
        <f t="shared" si="1"/>
        <v>1854.1149</v>
      </c>
      <c r="D11" s="6">
        <v>2</v>
      </c>
      <c r="E11" s="6">
        <v>0.66</v>
      </c>
      <c r="H11"/>
      <c r="P11"/>
      <c r="Q11"/>
    </row>
    <row r="12" spans="1:17">
      <c r="A12" s="27">
        <v>1684.9396340000001</v>
      </c>
      <c r="B12" s="41" t="s">
        <v>30</v>
      </c>
      <c r="C12" s="27">
        <f t="shared" si="1"/>
        <v>1684.9396340000001</v>
      </c>
      <c r="D12" s="6">
        <v>4</v>
      </c>
      <c r="E12" s="6">
        <v>1</v>
      </c>
      <c r="H12"/>
      <c r="P12"/>
      <c r="Q12"/>
    </row>
    <row r="13" spans="1:17">
      <c r="A13" s="27">
        <v>1217.5796</v>
      </c>
      <c r="B13" s="41" t="s">
        <v>108</v>
      </c>
      <c r="C13" s="27">
        <f t="shared" si="1"/>
        <v>1217.5796</v>
      </c>
      <c r="D13" s="6">
        <v>5</v>
      </c>
      <c r="E13" s="6">
        <v>1</v>
      </c>
      <c r="H13"/>
      <c r="P13"/>
      <c r="Q13"/>
    </row>
    <row r="14" spans="1:17">
      <c r="A14" s="27">
        <v>948.19039999999995</v>
      </c>
      <c r="B14" s="41" t="s">
        <v>25</v>
      </c>
      <c r="C14" s="27">
        <f t="shared" si="1"/>
        <v>948.19039999999995</v>
      </c>
      <c r="D14" s="6">
        <v>5</v>
      </c>
      <c r="E14" s="6">
        <v>1</v>
      </c>
      <c r="H14"/>
      <c r="P14"/>
      <c r="Q14"/>
    </row>
    <row r="15" spans="1:17">
      <c r="A15" s="27">
        <v>902.05099999999993</v>
      </c>
      <c r="B15" s="41" t="s">
        <v>33</v>
      </c>
      <c r="C15" s="27">
        <f t="shared" si="1"/>
        <v>902.05099999999993</v>
      </c>
      <c r="D15" s="6">
        <v>3</v>
      </c>
      <c r="E15" s="6">
        <v>1</v>
      </c>
      <c r="H15"/>
      <c r="P15"/>
      <c r="Q15"/>
    </row>
    <row r="16" spans="1:17">
      <c r="A16" s="27">
        <v>814.09899999999993</v>
      </c>
      <c r="B16" s="41" t="s">
        <v>31</v>
      </c>
      <c r="C16" s="27">
        <f t="shared" si="1"/>
        <v>814.09899999999993</v>
      </c>
      <c r="D16" s="6">
        <v>3</v>
      </c>
      <c r="E16" s="6">
        <v>1</v>
      </c>
      <c r="H16"/>
      <c r="P16"/>
      <c r="Q16"/>
    </row>
    <row r="17" spans="1:17">
      <c r="A17" s="27">
        <v>764.14880000000005</v>
      </c>
      <c r="B17" s="41" t="s">
        <v>177</v>
      </c>
      <c r="C17" s="27">
        <f t="shared" si="1"/>
        <v>764.14880000000005</v>
      </c>
      <c r="D17" s="6">
        <v>3</v>
      </c>
      <c r="E17" s="6">
        <v>1</v>
      </c>
      <c r="G17" s="12"/>
      <c r="H17" s="12"/>
      <c r="P17"/>
      <c r="Q17"/>
    </row>
    <row r="18" spans="1:17">
      <c r="A18" s="27">
        <v>722.84500000000003</v>
      </c>
      <c r="B18" s="41" t="s">
        <v>34</v>
      </c>
      <c r="C18" s="27">
        <f t="shared" si="1"/>
        <v>722.84500000000003</v>
      </c>
      <c r="D18" s="6">
        <v>4</v>
      </c>
      <c r="E18" s="6">
        <v>1</v>
      </c>
      <c r="G18" s="12"/>
      <c r="H18" s="12"/>
      <c r="P18"/>
      <c r="Q18"/>
    </row>
    <row r="19" spans="1:17">
      <c r="A19" s="27">
        <v>702.91200000000003</v>
      </c>
      <c r="B19" s="41" t="s">
        <v>149</v>
      </c>
      <c r="C19" s="27">
        <f t="shared" si="1"/>
        <v>702.91200000000003</v>
      </c>
      <c r="D19" s="6">
        <v>3</v>
      </c>
      <c r="E19" s="6">
        <v>1</v>
      </c>
      <c r="G19" s="12"/>
      <c r="H19" s="12"/>
      <c r="P19"/>
      <c r="Q19"/>
    </row>
    <row r="20" spans="1:17">
      <c r="A20" s="27">
        <v>731.85419999999999</v>
      </c>
      <c r="B20" s="41" t="s">
        <v>236</v>
      </c>
      <c r="C20" s="27">
        <f t="shared" si="1"/>
        <v>483.02377200000001</v>
      </c>
      <c r="D20" s="6">
        <v>2</v>
      </c>
      <c r="E20" s="6">
        <v>0.66</v>
      </c>
      <c r="G20" s="12"/>
      <c r="H20" s="12"/>
      <c r="P20"/>
      <c r="Q20"/>
    </row>
    <row r="21" spans="1:17">
      <c r="A21" s="27">
        <v>344.48200000000003</v>
      </c>
      <c r="B21" s="41" t="s">
        <v>131</v>
      </c>
      <c r="C21" s="27">
        <f t="shared" si="1"/>
        <v>344.48200000000003</v>
      </c>
      <c r="D21" s="6">
        <v>3</v>
      </c>
      <c r="E21" s="6">
        <v>1</v>
      </c>
      <c r="G21" s="12"/>
      <c r="H21" s="12"/>
      <c r="P21"/>
      <c r="Q21"/>
    </row>
    <row r="22" spans="1:17">
      <c r="A22" s="27">
        <v>512.63599999999997</v>
      </c>
      <c r="B22" s="41" t="s">
        <v>175</v>
      </c>
      <c r="C22" s="27">
        <f t="shared" si="1"/>
        <v>338.33976000000001</v>
      </c>
      <c r="D22" s="6">
        <v>2</v>
      </c>
      <c r="E22" s="6">
        <v>0.66</v>
      </c>
      <c r="G22" s="12"/>
      <c r="H22" s="12"/>
      <c r="P22"/>
      <c r="Q22"/>
    </row>
    <row r="23" spans="1:17">
      <c r="A23" s="27">
        <v>264.238</v>
      </c>
      <c r="B23" s="41" t="s">
        <v>187</v>
      </c>
      <c r="C23" s="27">
        <f t="shared" si="1"/>
        <v>174.39708000000002</v>
      </c>
      <c r="D23" s="6">
        <v>2</v>
      </c>
      <c r="E23" s="6">
        <v>0.66</v>
      </c>
      <c r="G23" s="12"/>
      <c r="H23" s="12"/>
      <c r="P23"/>
      <c r="Q23"/>
    </row>
    <row r="24" spans="1:17">
      <c r="A24" s="27">
        <v>242.827</v>
      </c>
      <c r="B24" s="41" t="s">
        <v>249</v>
      </c>
      <c r="C24" s="27">
        <f t="shared" si="1"/>
        <v>160.26582000000002</v>
      </c>
      <c r="D24" s="6">
        <v>2</v>
      </c>
      <c r="E24" s="6">
        <v>0.66</v>
      </c>
      <c r="G24" s="12"/>
      <c r="H24" s="12"/>
      <c r="P24"/>
      <c r="Q24"/>
    </row>
    <row r="25" spans="1:17">
      <c r="A25" s="27">
        <v>194.51300000000001</v>
      </c>
      <c r="B25" s="41" t="s">
        <v>200</v>
      </c>
      <c r="C25" s="27">
        <f t="shared" si="1"/>
        <v>128.37858</v>
      </c>
      <c r="D25" s="6">
        <v>2</v>
      </c>
      <c r="E25" s="6">
        <v>0.66</v>
      </c>
      <c r="G25" s="12"/>
      <c r="H25" s="12"/>
      <c r="P25"/>
      <c r="Q25"/>
    </row>
    <row r="26" spans="1:17">
      <c r="A26" s="52"/>
      <c r="B26" s="46"/>
      <c r="C26" s="52"/>
      <c r="D26" s="32"/>
      <c r="E26" s="32"/>
      <c r="G26" s="12"/>
      <c r="H26" s="12"/>
      <c r="P26"/>
      <c r="Q26"/>
    </row>
    <row r="27" spans="1:17">
      <c r="A27" s="52"/>
      <c r="B27" s="46"/>
      <c r="C27" s="52"/>
      <c r="D27" s="32"/>
      <c r="E27" s="32"/>
      <c r="G27" s="12"/>
      <c r="H27" s="12"/>
      <c r="P27"/>
      <c r="Q27"/>
    </row>
    <row r="28" spans="1:17">
      <c r="A28" s="52"/>
      <c r="B28" s="46"/>
      <c r="C28" s="52"/>
      <c r="D28" s="32"/>
      <c r="E28" s="32"/>
      <c r="G28" s="12"/>
      <c r="H28" s="12"/>
      <c r="P28"/>
      <c r="Q28"/>
    </row>
    <row r="29" spans="1:17">
      <c r="A29" s="52"/>
      <c r="B29" s="46"/>
      <c r="C29" s="52"/>
      <c r="D29" s="32"/>
      <c r="E29" s="32"/>
      <c r="G29" s="12"/>
      <c r="H29" s="12"/>
      <c r="P29"/>
      <c r="Q29"/>
    </row>
    <row r="30" spans="1:17">
      <c r="A30" s="52"/>
      <c r="B30" s="46"/>
      <c r="C30" s="52"/>
      <c r="D30" s="32"/>
      <c r="E30" s="32"/>
      <c r="G30" s="12"/>
      <c r="H30" s="12"/>
      <c r="P30"/>
      <c r="Q30"/>
    </row>
    <row r="31" spans="1:17">
      <c r="A31" s="24"/>
      <c r="B31" s="12"/>
      <c r="C31" s="26"/>
      <c r="D31" s="25"/>
      <c r="E31" s="25"/>
      <c r="H31"/>
      <c r="I31" s="14"/>
      <c r="J31" s="14"/>
      <c r="P31"/>
      <c r="Q31"/>
    </row>
    <row r="32" spans="1:17">
      <c r="H32"/>
      <c r="I32" s="14"/>
      <c r="J32" s="14"/>
      <c r="P32"/>
      <c r="Q32"/>
    </row>
    <row r="33" spans="7:17">
      <c r="G33" s="14"/>
      <c r="I33" s="14"/>
      <c r="J33" s="14"/>
      <c r="P33"/>
      <c r="Q33"/>
    </row>
  </sheetData>
  <sortState ref="A8:E25">
    <sortCondition descending="1" ref="C8:C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workbookViewId="0">
      <selection activeCell="F32" sqref="F32"/>
    </sheetView>
  </sheetViews>
  <sheetFormatPr defaultRowHeight="15" customHeight="1"/>
  <cols>
    <col min="1" max="1" width="22.85546875" style="46" customWidth="1"/>
    <col min="2" max="2" width="20.7109375" style="46" customWidth="1"/>
    <col min="3" max="3" width="9.140625" style="32"/>
    <col min="4" max="4" width="9.140625" style="140"/>
    <col min="5" max="5" width="30.85546875" style="46" customWidth="1"/>
    <col min="6" max="6" width="9.140625" style="46"/>
    <col min="7" max="7" width="19.140625" style="46" customWidth="1"/>
    <col min="8" max="8" width="48.28515625" style="46" customWidth="1"/>
    <col min="9" max="9" width="23.140625" style="46" customWidth="1"/>
    <col min="10" max="16384" width="9.140625" style="46"/>
  </cols>
  <sheetData>
    <row r="1" spans="1:9" ht="15" customHeight="1">
      <c r="A1" s="90" t="s">
        <v>138</v>
      </c>
      <c r="B1" s="95" t="s">
        <v>81</v>
      </c>
      <c r="C1" s="100">
        <v>348.36500000000001</v>
      </c>
      <c r="D1" s="135"/>
      <c r="E1" s="91" t="s">
        <v>108</v>
      </c>
    </row>
    <row r="2" spans="1:9" ht="15" customHeight="1">
      <c r="A2" s="86" t="s">
        <v>247</v>
      </c>
      <c r="B2" s="88" t="s">
        <v>117</v>
      </c>
      <c r="C2" s="52">
        <v>89.843000000000004</v>
      </c>
      <c r="D2" s="136"/>
      <c r="E2" s="92" t="s">
        <v>108</v>
      </c>
    </row>
    <row r="3" spans="1:9" ht="15" customHeight="1">
      <c r="A3" s="86" t="s">
        <v>139</v>
      </c>
      <c r="B3" s="88" t="s">
        <v>95</v>
      </c>
      <c r="C3" s="52">
        <v>296.66559999999998</v>
      </c>
      <c r="D3" s="136"/>
      <c r="E3" s="92" t="s">
        <v>108</v>
      </c>
    </row>
    <row r="4" spans="1:9" ht="15" customHeight="1">
      <c r="A4" s="86" t="s">
        <v>221</v>
      </c>
      <c r="B4" s="88" t="s">
        <v>129</v>
      </c>
      <c r="C4" s="52">
        <v>176.49799999999999</v>
      </c>
      <c r="D4" s="136"/>
      <c r="E4" s="92" t="s">
        <v>108</v>
      </c>
    </row>
    <row r="5" spans="1:9" ht="15" customHeight="1">
      <c r="A5" s="93" t="s">
        <v>225</v>
      </c>
      <c r="B5" s="96" t="s">
        <v>226</v>
      </c>
      <c r="C5" s="101">
        <v>306.20800000000003</v>
      </c>
      <c r="D5" s="137">
        <f>SUM(C1:C5)</f>
        <v>1217.5796</v>
      </c>
      <c r="E5" s="94" t="s">
        <v>108</v>
      </c>
    </row>
    <row r="6" spans="1:9" ht="15" customHeight="1">
      <c r="A6" s="86" t="s">
        <v>277</v>
      </c>
      <c r="B6" s="88" t="s">
        <v>278</v>
      </c>
      <c r="C6" s="52">
        <v>80.816999999999993</v>
      </c>
      <c r="D6" s="138">
        <f>C6</f>
        <v>80.816999999999993</v>
      </c>
      <c r="E6" s="92" t="s">
        <v>279</v>
      </c>
    </row>
    <row r="7" spans="1:9" ht="15" customHeight="1">
      <c r="A7" s="97" t="s">
        <v>260</v>
      </c>
      <c r="B7" s="10" t="s">
        <v>255</v>
      </c>
      <c r="C7" s="102">
        <v>86.504000000000005</v>
      </c>
      <c r="D7" s="139">
        <f>C7</f>
        <v>86.504000000000005</v>
      </c>
      <c r="E7" s="70" t="s">
        <v>265</v>
      </c>
    </row>
    <row r="8" spans="1:9" ht="15" customHeight="1">
      <c r="A8" s="86" t="s">
        <v>123</v>
      </c>
      <c r="B8" s="88" t="s">
        <v>69</v>
      </c>
      <c r="C8" s="52">
        <v>454.19</v>
      </c>
      <c r="D8" s="136"/>
      <c r="E8" s="92" t="s">
        <v>27</v>
      </c>
    </row>
    <row r="9" spans="1:9" ht="15" customHeight="1">
      <c r="A9" s="86" t="s">
        <v>67</v>
      </c>
      <c r="B9" s="88" t="s">
        <v>71</v>
      </c>
      <c r="C9" s="52">
        <v>1027.2372440000001</v>
      </c>
      <c r="D9" s="136"/>
      <c r="E9" s="92" t="s">
        <v>27</v>
      </c>
      <c r="I9" s="42"/>
    </row>
    <row r="10" spans="1:9" ht="15" customHeight="1">
      <c r="A10" s="86" t="s">
        <v>246</v>
      </c>
      <c r="B10" s="88" t="s">
        <v>137</v>
      </c>
      <c r="C10" s="52">
        <v>97.188000000000002</v>
      </c>
      <c r="D10" s="136"/>
      <c r="E10" s="92" t="s">
        <v>27</v>
      </c>
    </row>
    <row r="11" spans="1:9" ht="15" customHeight="1">
      <c r="A11" s="86" t="s">
        <v>112</v>
      </c>
      <c r="B11" s="88" t="s">
        <v>110</v>
      </c>
      <c r="C11" s="52">
        <v>122.6433</v>
      </c>
      <c r="D11" s="136"/>
      <c r="E11" s="92" t="s">
        <v>27</v>
      </c>
    </row>
    <row r="12" spans="1:9" ht="15" customHeight="1">
      <c r="A12" s="87" t="s">
        <v>155</v>
      </c>
      <c r="B12" s="88" t="s">
        <v>156</v>
      </c>
      <c r="C12" s="52">
        <v>619.66520000000003</v>
      </c>
      <c r="D12" s="136"/>
      <c r="E12" s="92" t="s">
        <v>27</v>
      </c>
    </row>
    <row r="13" spans="1:9" ht="15" customHeight="1">
      <c r="A13" s="86" t="s">
        <v>219</v>
      </c>
      <c r="B13" s="88" t="s">
        <v>215</v>
      </c>
      <c r="C13" s="52">
        <v>254.96380000000005</v>
      </c>
      <c r="D13" s="138">
        <f>SUM(C8:C13)</f>
        <v>2575.8875440000002</v>
      </c>
      <c r="E13" s="92" t="s">
        <v>27</v>
      </c>
    </row>
    <row r="14" spans="1:9" ht="15" customHeight="1">
      <c r="A14" s="90" t="s">
        <v>192</v>
      </c>
      <c r="B14" s="95" t="s">
        <v>183</v>
      </c>
      <c r="C14" s="100">
        <v>121.654</v>
      </c>
      <c r="D14" s="135"/>
      <c r="E14" s="103" t="s">
        <v>149</v>
      </c>
    </row>
    <row r="15" spans="1:9" ht="15" customHeight="1">
      <c r="A15" s="86" t="s">
        <v>141</v>
      </c>
      <c r="B15" s="88" t="s">
        <v>142</v>
      </c>
      <c r="C15" s="52">
        <v>307.16200000000003</v>
      </c>
      <c r="D15" s="136"/>
      <c r="E15" s="92" t="s">
        <v>149</v>
      </c>
    </row>
    <row r="16" spans="1:9" ht="15" customHeight="1">
      <c r="A16" s="93" t="s">
        <v>141</v>
      </c>
      <c r="B16" s="96" t="s">
        <v>285</v>
      </c>
      <c r="C16" s="101">
        <v>274.096</v>
      </c>
      <c r="D16" s="137">
        <f>SUM(C14:C16)</f>
        <v>702.91200000000003</v>
      </c>
      <c r="E16" s="94" t="s">
        <v>149</v>
      </c>
    </row>
    <row r="17" spans="1:9" ht="15" customHeight="1">
      <c r="A17" s="86" t="s">
        <v>273</v>
      </c>
      <c r="B17" s="88" t="s">
        <v>274</v>
      </c>
      <c r="C17" s="52">
        <v>184.27300000000002</v>
      </c>
      <c r="D17" s="138">
        <f>C17</f>
        <v>184.27300000000002</v>
      </c>
      <c r="E17" s="92" t="s">
        <v>29</v>
      </c>
    </row>
    <row r="18" spans="1:9" ht="15" customHeight="1">
      <c r="A18" s="90" t="s">
        <v>150</v>
      </c>
      <c r="B18" s="95" t="s">
        <v>151</v>
      </c>
      <c r="C18" s="100">
        <v>496.13200000000006</v>
      </c>
      <c r="D18" s="135"/>
      <c r="E18" s="91" t="s">
        <v>236</v>
      </c>
      <c r="I18" s="42"/>
    </row>
    <row r="19" spans="1:9" ht="15" customHeight="1">
      <c r="A19" s="93" t="s">
        <v>202</v>
      </c>
      <c r="B19" s="96" t="s">
        <v>181</v>
      </c>
      <c r="C19" s="101">
        <v>235.72219999999999</v>
      </c>
      <c r="D19" s="137">
        <f>SUM(C18:C19)</f>
        <v>731.85419999999999</v>
      </c>
      <c r="E19" s="94" t="s">
        <v>236</v>
      </c>
    </row>
    <row r="20" spans="1:9" ht="15" customHeight="1">
      <c r="A20" s="86" t="s">
        <v>195</v>
      </c>
      <c r="B20" s="88" t="s">
        <v>196</v>
      </c>
      <c r="C20" s="52">
        <v>694.63800000000003</v>
      </c>
      <c r="D20" s="138">
        <f>C20</f>
        <v>694.63800000000003</v>
      </c>
      <c r="E20" s="92" t="s">
        <v>199</v>
      </c>
    </row>
    <row r="21" spans="1:9" ht="15" customHeight="1">
      <c r="A21" s="90" t="s">
        <v>197</v>
      </c>
      <c r="B21" s="95" t="s">
        <v>198</v>
      </c>
      <c r="C21" s="100">
        <v>98.483000000000004</v>
      </c>
      <c r="D21" s="135"/>
      <c r="E21" s="91" t="s">
        <v>200</v>
      </c>
    </row>
    <row r="22" spans="1:9" ht="15" customHeight="1">
      <c r="A22" s="93" t="s">
        <v>197</v>
      </c>
      <c r="B22" s="96" t="s">
        <v>257</v>
      </c>
      <c r="C22" s="101">
        <v>96.03</v>
      </c>
      <c r="D22" s="137">
        <f>SUM(C21:C22)</f>
        <v>194.51300000000001</v>
      </c>
      <c r="E22" s="94" t="s">
        <v>200</v>
      </c>
    </row>
    <row r="23" spans="1:9" ht="15" customHeight="1">
      <c r="A23" s="86" t="s">
        <v>275</v>
      </c>
      <c r="B23" s="88" t="s">
        <v>276</v>
      </c>
      <c r="C23" s="52">
        <v>441.50300000000004</v>
      </c>
      <c r="D23" s="138">
        <f>C23</f>
        <v>441.50300000000004</v>
      </c>
      <c r="E23" s="92" t="s">
        <v>208</v>
      </c>
    </row>
    <row r="24" spans="1:9" ht="15" customHeight="1">
      <c r="A24" s="90" t="s">
        <v>166</v>
      </c>
      <c r="B24" s="95" t="s">
        <v>167</v>
      </c>
      <c r="C24" s="100">
        <v>437.53400000000005</v>
      </c>
      <c r="D24" s="135"/>
      <c r="E24" s="91" t="s">
        <v>292</v>
      </c>
      <c r="I24" s="42"/>
    </row>
    <row r="25" spans="1:9" ht="15" customHeight="1">
      <c r="A25" s="86" t="s">
        <v>118</v>
      </c>
      <c r="B25" s="88" t="s">
        <v>92</v>
      </c>
      <c r="C25" s="52">
        <v>374.29728</v>
      </c>
      <c r="D25" s="136"/>
      <c r="E25" s="92" t="s">
        <v>292</v>
      </c>
      <c r="I25" s="42"/>
    </row>
    <row r="26" spans="1:9" ht="15" customHeight="1">
      <c r="A26" s="86" t="s">
        <v>76</v>
      </c>
      <c r="B26" s="88" t="s">
        <v>88</v>
      </c>
      <c r="C26" s="52">
        <v>798.11676000000011</v>
      </c>
      <c r="D26" s="136"/>
      <c r="E26" s="92" t="s">
        <v>135</v>
      </c>
    </row>
    <row r="27" spans="1:9" ht="15" customHeight="1">
      <c r="A27" s="86" t="s">
        <v>74</v>
      </c>
      <c r="B27" s="88" t="s">
        <v>90</v>
      </c>
      <c r="C27" s="52">
        <v>978.60938399999986</v>
      </c>
      <c r="D27" s="136"/>
      <c r="E27" s="89" t="s">
        <v>135</v>
      </c>
    </row>
    <row r="28" spans="1:9" ht="15" customHeight="1">
      <c r="A28" s="86" t="s">
        <v>107</v>
      </c>
      <c r="B28" s="88" t="s">
        <v>89</v>
      </c>
      <c r="C28" s="52">
        <v>2620.4115690000003</v>
      </c>
      <c r="D28" s="136"/>
      <c r="E28" s="92" t="s">
        <v>135</v>
      </c>
    </row>
    <row r="29" spans="1:9" ht="15" customHeight="1">
      <c r="A29" s="86" t="s">
        <v>261</v>
      </c>
      <c r="B29" s="88" t="s">
        <v>262</v>
      </c>
      <c r="C29" s="52">
        <v>81.850999999999999</v>
      </c>
      <c r="D29" s="136"/>
      <c r="E29" s="92" t="s">
        <v>292</v>
      </c>
    </row>
    <row r="30" spans="1:9" ht="15" customHeight="1">
      <c r="A30" s="86" t="s">
        <v>267</v>
      </c>
      <c r="B30" s="88" t="s">
        <v>268</v>
      </c>
      <c r="C30" s="52">
        <v>419.07100000000003</v>
      </c>
      <c r="D30" s="136"/>
      <c r="E30" s="92" t="s">
        <v>135</v>
      </c>
      <c r="H30" s="42"/>
    </row>
    <row r="31" spans="1:9" ht="15" customHeight="1">
      <c r="A31" s="93" t="s">
        <v>281</v>
      </c>
      <c r="B31" s="96" t="s">
        <v>282</v>
      </c>
      <c r="C31" s="101">
        <v>224.892</v>
      </c>
      <c r="D31" s="137">
        <f>SUM(C24:C31)</f>
        <v>5934.7829929999998</v>
      </c>
      <c r="E31" s="94" t="s">
        <v>292</v>
      </c>
    </row>
    <row r="32" spans="1:9" ht="15" customHeight="1">
      <c r="A32" s="86" t="s">
        <v>170</v>
      </c>
      <c r="B32" s="88" t="s">
        <v>171</v>
      </c>
      <c r="C32" s="52">
        <v>421.61399999999998</v>
      </c>
      <c r="D32" s="136"/>
      <c r="E32" s="92" t="s">
        <v>31</v>
      </c>
      <c r="H32" s="42"/>
    </row>
    <row r="33" spans="1:5" ht="15" customHeight="1">
      <c r="A33" s="86" t="s">
        <v>190</v>
      </c>
      <c r="B33" s="88" t="s">
        <v>191</v>
      </c>
      <c r="C33" s="52">
        <v>114.30900000000001</v>
      </c>
      <c r="D33" s="136"/>
      <c r="E33" s="92" t="s">
        <v>31</v>
      </c>
    </row>
    <row r="34" spans="1:5" ht="15" customHeight="1">
      <c r="A34" s="86" t="s">
        <v>140</v>
      </c>
      <c r="B34" s="88" t="s">
        <v>81</v>
      </c>
      <c r="C34" s="52">
        <v>361.62880000000001</v>
      </c>
      <c r="D34" s="138">
        <f>SUM(C32:C34)</f>
        <v>897.55179999999996</v>
      </c>
      <c r="E34" s="92" t="s">
        <v>31</v>
      </c>
    </row>
    <row r="35" spans="1:5" ht="15" customHeight="1">
      <c r="A35" s="97" t="s">
        <v>68</v>
      </c>
      <c r="B35" s="10" t="s">
        <v>98</v>
      </c>
      <c r="C35" s="102">
        <v>317.815</v>
      </c>
      <c r="D35" s="139">
        <f>C35</f>
        <v>317.815</v>
      </c>
      <c r="E35" s="98" t="s">
        <v>239</v>
      </c>
    </row>
    <row r="36" spans="1:5" ht="15" customHeight="1">
      <c r="A36" s="86" t="s">
        <v>104</v>
      </c>
      <c r="B36" s="88" t="s">
        <v>94</v>
      </c>
      <c r="C36" s="52">
        <v>1011.0740039999998</v>
      </c>
      <c r="D36" s="138">
        <f>C36</f>
        <v>1011.0740039999998</v>
      </c>
      <c r="E36" s="92" t="s">
        <v>169</v>
      </c>
    </row>
    <row r="37" spans="1:5" ht="15" customHeight="1">
      <c r="A37" s="97" t="s">
        <v>148</v>
      </c>
      <c r="B37" s="10" t="s">
        <v>77</v>
      </c>
      <c r="C37" s="102">
        <v>381.97649999999999</v>
      </c>
      <c r="D37" s="139">
        <f>C37</f>
        <v>381.97649999999999</v>
      </c>
      <c r="E37" s="98" t="s">
        <v>210</v>
      </c>
    </row>
    <row r="38" spans="1:5" ht="15" customHeight="1">
      <c r="A38" s="86" t="s">
        <v>193</v>
      </c>
      <c r="B38" s="88" t="s">
        <v>194</v>
      </c>
      <c r="C38" s="52">
        <v>132.03190000000001</v>
      </c>
      <c r="D38" s="136"/>
      <c r="E38" s="89" t="s">
        <v>32</v>
      </c>
    </row>
    <row r="39" spans="1:5" ht="15" customHeight="1">
      <c r="A39" s="86" t="s">
        <v>65</v>
      </c>
      <c r="B39" s="88" t="s">
        <v>81</v>
      </c>
      <c r="C39" s="52">
        <v>6696.5219909999996</v>
      </c>
      <c r="D39" s="136"/>
      <c r="E39" s="92" t="s">
        <v>289</v>
      </c>
    </row>
    <row r="40" spans="1:5" ht="15" customHeight="1">
      <c r="A40" s="86" t="s">
        <v>70</v>
      </c>
      <c r="B40" s="88" t="s">
        <v>69</v>
      </c>
      <c r="C40" s="52">
        <v>489.48570000000001</v>
      </c>
      <c r="D40" s="136"/>
      <c r="E40" s="92" t="s">
        <v>32</v>
      </c>
    </row>
    <row r="41" spans="1:5" ht="15" customHeight="1">
      <c r="A41" s="86" t="s">
        <v>237</v>
      </c>
      <c r="B41" s="88" t="s">
        <v>238</v>
      </c>
      <c r="C41" s="52">
        <v>301.601</v>
      </c>
      <c r="D41" s="136"/>
      <c r="E41" s="92" t="s">
        <v>32</v>
      </c>
    </row>
    <row r="42" spans="1:5" ht="15" customHeight="1">
      <c r="A42" s="86" t="s">
        <v>189</v>
      </c>
      <c r="B42" s="88" t="s">
        <v>117</v>
      </c>
      <c r="C42" s="52">
        <v>237.18400000000003</v>
      </c>
      <c r="D42" s="136"/>
      <c r="E42" s="92" t="s">
        <v>32</v>
      </c>
    </row>
    <row r="43" spans="1:5" ht="15" customHeight="1">
      <c r="A43" s="86" t="s">
        <v>79</v>
      </c>
      <c r="B43" s="88" t="s">
        <v>86</v>
      </c>
      <c r="C43" s="52">
        <v>491.27423999999996</v>
      </c>
      <c r="D43" s="136"/>
      <c r="E43" s="89" t="s">
        <v>32</v>
      </c>
    </row>
    <row r="44" spans="1:5" ht="15" customHeight="1">
      <c r="A44" s="86" t="s">
        <v>146</v>
      </c>
      <c r="B44" s="88" t="s">
        <v>147</v>
      </c>
      <c r="C44" s="52">
        <v>391.87599999999998</v>
      </c>
      <c r="D44" s="136"/>
      <c r="E44" s="89" t="s">
        <v>32</v>
      </c>
    </row>
    <row r="45" spans="1:5" ht="15" customHeight="1">
      <c r="A45" s="86" t="s">
        <v>224</v>
      </c>
      <c r="B45" s="88" t="s">
        <v>71</v>
      </c>
      <c r="C45" s="52">
        <v>374.07799999999997</v>
      </c>
      <c r="D45" s="136"/>
      <c r="E45" s="92" t="s">
        <v>32</v>
      </c>
    </row>
    <row r="46" spans="1:5" ht="15" customHeight="1">
      <c r="A46" s="86" t="s">
        <v>205</v>
      </c>
      <c r="B46" s="88" t="s">
        <v>126</v>
      </c>
      <c r="C46" s="52">
        <v>668.80520000000001</v>
      </c>
      <c r="D46" s="138">
        <f>SUM(C38:C46)</f>
        <v>9782.8580309999998</v>
      </c>
      <c r="E46" s="92" t="s">
        <v>32</v>
      </c>
    </row>
    <row r="47" spans="1:5" ht="15" customHeight="1">
      <c r="A47" s="90" t="s">
        <v>243</v>
      </c>
      <c r="B47" s="95" t="s">
        <v>84</v>
      </c>
      <c r="C47" s="100">
        <v>110.708</v>
      </c>
      <c r="D47" s="135"/>
      <c r="E47" s="91" t="s">
        <v>249</v>
      </c>
    </row>
    <row r="48" spans="1:5" ht="15" customHeight="1">
      <c r="A48" s="93" t="s">
        <v>250</v>
      </c>
      <c r="B48" s="96" t="s">
        <v>183</v>
      </c>
      <c r="C48" s="101">
        <v>132.119</v>
      </c>
      <c r="D48" s="137">
        <f>SUM(C47:C48)</f>
        <v>242.827</v>
      </c>
      <c r="E48" s="104" t="s">
        <v>249</v>
      </c>
    </row>
    <row r="49" spans="1:6" ht="15" customHeight="1">
      <c r="A49" s="86" t="s">
        <v>244</v>
      </c>
      <c r="B49" s="88" t="s">
        <v>71</v>
      </c>
      <c r="C49" s="52">
        <v>109.77199999999999</v>
      </c>
      <c r="D49" s="136"/>
      <c r="E49" s="92" t="s">
        <v>25</v>
      </c>
    </row>
    <row r="50" spans="1:6" ht="15" customHeight="1">
      <c r="A50" s="86" t="s">
        <v>251</v>
      </c>
      <c r="B50" s="88" t="s">
        <v>145</v>
      </c>
      <c r="C50" s="52">
        <v>291.76199999999994</v>
      </c>
      <c r="D50" s="136"/>
      <c r="E50" s="92" t="s">
        <v>25</v>
      </c>
    </row>
    <row r="51" spans="1:6" ht="15" customHeight="1">
      <c r="A51" s="86" t="s">
        <v>203</v>
      </c>
      <c r="B51" s="88" t="s">
        <v>204</v>
      </c>
      <c r="C51" s="52">
        <v>153.42099999999999</v>
      </c>
      <c r="D51" s="136"/>
      <c r="E51" s="92" t="s">
        <v>25</v>
      </c>
    </row>
    <row r="52" spans="1:6" ht="15" customHeight="1">
      <c r="A52" s="86" t="s">
        <v>206</v>
      </c>
      <c r="B52" s="88" t="s">
        <v>207</v>
      </c>
      <c r="C52" s="52">
        <v>110.35639999999998</v>
      </c>
      <c r="D52" s="136"/>
      <c r="E52" s="92" t="s">
        <v>25</v>
      </c>
    </row>
    <row r="53" spans="1:6" ht="15" customHeight="1">
      <c r="A53" s="86" t="s">
        <v>280</v>
      </c>
      <c r="B53" s="88" t="s">
        <v>137</v>
      </c>
      <c r="C53" s="52">
        <v>282.87900000000002</v>
      </c>
      <c r="D53" s="138">
        <f>SUM(C49:C53)</f>
        <v>948.19039999999995</v>
      </c>
      <c r="E53" s="92" t="s">
        <v>25</v>
      </c>
    </row>
    <row r="54" spans="1:6" ht="15" customHeight="1">
      <c r="A54" s="97" t="s">
        <v>128</v>
      </c>
      <c r="B54" s="10" t="s">
        <v>129</v>
      </c>
      <c r="C54" s="102">
        <v>256.029</v>
      </c>
      <c r="D54" s="139">
        <f>C54</f>
        <v>256.029</v>
      </c>
      <c r="E54" s="70" t="s">
        <v>168</v>
      </c>
    </row>
    <row r="55" spans="1:6" ht="15" customHeight="1">
      <c r="A55" s="86" t="s">
        <v>83</v>
      </c>
      <c r="B55" s="88" t="s">
        <v>77</v>
      </c>
      <c r="C55" s="52">
        <f>1049.76/2</f>
        <v>524.88</v>
      </c>
      <c r="D55" s="136"/>
      <c r="E55" s="92" t="s">
        <v>291</v>
      </c>
      <c r="F55" s="107">
        <v>0.5</v>
      </c>
    </row>
    <row r="56" spans="1:6" ht="15" customHeight="1">
      <c r="A56" s="86" t="s">
        <v>66</v>
      </c>
      <c r="B56" s="88" t="s">
        <v>87</v>
      </c>
      <c r="C56" s="52">
        <f>854.517468/2</f>
        <v>427.258734</v>
      </c>
      <c r="D56" s="136"/>
      <c r="E56" s="92" t="s">
        <v>291</v>
      </c>
      <c r="F56" s="107">
        <v>0.5</v>
      </c>
    </row>
    <row r="57" spans="1:6" ht="15" customHeight="1">
      <c r="A57" s="87" t="s">
        <v>241</v>
      </c>
      <c r="B57" s="88" t="s">
        <v>242</v>
      </c>
      <c r="C57" s="52">
        <v>119.015</v>
      </c>
      <c r="D57" s="136"/>
      <c r="E57" s="92" t="s">
        <v>30</v>
      </c>
    </row>
    <row r="58" spans="1:6" ht="15" customHeight="1">
      <c r="A58" s="86" t="s">
        <v>101</v>
      </c>
      <c r="B58" s="88" t="s">
        <v>89</v>
      </c>
      <c r="C58" s="52">
        <v>613.78590000000008</v>
      </c>
      <c r="D58" s="138">
        <f>SUM(C55:C58)</f>
        <v>1684.9396340000001</v>
      </c>
      <c r="E58" s="92" t="s">
        <v>30</v>
      </c>
    </row>
    <row r="59" spans="1:6" ht="15" customHeight="1">
      <c r="A59" s="97" t="s">
        <v>216</v>
      </c>
      <c r="B59" s="10" t="s">
        <v>217</v>
      </c>
      <c r="C59" s="102">
        <v>225.63200000000003</v>
      </c>
      <c r="D59" s="139">
        <f>C59</f>
        <v>225.63200000000003</v>
      </c>
      <c r="E59" s="98" t="s">
        <v>218</v>
      </c>
    </row>
    <row r="60" spans="1:6" ht="15" customHeight="1">
      <c r="A60" s="86" t="s">
        <v>180</v>
      </c>
      <c r="B60" s="88" t="s">
        <v>181</v>
      </c>
      <c r="C60" s="52">
        <v>265.57400000000001</v>
      </c>
      <c r="D60" s="136"/>
      <c r="E60" s="92" t="s">
        <v>290</v>
      </c>
    </row>
    <row r="61" spans="1:6" ht="15" customHeight="1">
      <c r="A61" s="86" t="s">
        <v>113</v>
      </c>
      <c r="B61" s="88" t="s">
        <v>114</v>
      </c>
      <c r="C61" s="52">
        <v>670.6635</v>
      </c>
      <c r="D61" s="136"/>
      <c r="E61" s="92" t="s">
        <v>290</v>
      </c>
    </row>
    <row r="62" spans="1:6" ht="15" customHeight="1">
      <c r="A62" s="86" t="s">
        <v>103</v>
      </c>
      <c r="B62" s="88" t="s">
        <v>96</v>
      </c>
      <c r="C62" s="52">
        <v>1248.4248</v>
      </c>
      <c r="D62" s="138">
        <f>SUM(C60:C62)</f>
        <v>2184.6623</v>
      </c>
      <c r="E62" s="89" t="s">
        <v>290</v>
      </c>
    </row>
    <row r="63" spans="1:6" ht="15" customHeight="1">
      <c r="A63" s="90" t="s">
        <v>111</v>
      </c>
      <c r="B63" s="95" t="s">
        <v>92</v>
      </c>
      <c r="C63" s="100">
        <v>2715.567</v>
      </c>
      <c r="D63" s="135"/>
      <c r="E63" s="91" t="s">
        <v>24</v>
      </c>
    </row>
    <row r="64" spans="1:6" ht="15" customHeight="1">
      <c r="A64" s="93" t="s">
        <v>258</v>
      </c>
      <c r="B64" s="96" t="s">
        <v>117</v>
      </c>
      <c r="C64" s="101">
        <v>93.698000000000008</v>
      </c>
      <c r="D64" s="137">
        <f>SUM(C63:C64)</f>
        <v>2809.2649999999999</v>
      </c>
      <c r="E64" s="94" t="s">
        <v>24</v>
      </c>
    </row>
    <row r="65" spans="1:5" ht="15" customHeight="1">
      <c r="A65" s="86" t="s">
        <v>256</v>
      </c>
      <c r="B65" s="88" t="s">
        <v>137</v>
      </c>
      <c r="C65" s="52">
        <v>159.012</v>
      </c>
      <c r="D65" s="136"/>
      <c r="E65" s="92" t="s">
        <v>227</v>
      </c>
    </row>
    <row r="66" spans="1:5" ht="15" customHeight="1">
      <c r="A66" s="86" t="s">
        <v>222</v>
      </c>
      <c r="B66" s="88" t="s">
        <v>223</v>
      </c>
      <c r="C66" s="52">
        <v>319.55600000000004</v>
      </c>
      <c r="D66" s="136"/>
      <c r="E66" s="92" t="s">
        <v>227</v>
      </c>
    </row>
    <row r="67" spans="1:5" ht="15" customHeight="1">
      <c r="A67" s="86" t="s">
        <v>228</v>
      </c>
      <c r="B67" s="88" t="s">
        <v>90</v>
      </c>
      <c r="C67" s="52">
        <v>729.77199999999993</v>
      </c>
      <c r="D67" s="136"/>
      <c r="E67" s="92" t="s">
        <v>227</v>
      </c>
    </row>
    <row r="68" spans="1:5" ht="15" customHeight="1">
      <c r="A68" s="86" t="s">
        <v>229</v>
      </c>
      <c r="B68" s="88" t="s">
        <v>230</v>
      </c>
      <c r="C68" s="52">
        <v>368.20400000000001</v>
      </c>
      <c r="D68" s="136"/>
      <c r="E68" s="92" t="s">
        <v>227</v>
      </c>
    </row>
    <row r="69" spans="1:5" ht="15" customHeight="1">
      <c r="A69" s="86" t="s">
        <v>284</v>
      </c>
      <c r="B69" s="88" t="s">
        <v>278</v>
      </c>
      <c r="C69" s="52">
        <v>221.84500000000003</v>
      </c>
      <c r="D69" s="136"/>
      <c r="E69" s="92" t="s">
        <v>227</v>
      </c>
    </row>
    <row r="70" spans="1:5" ht="15" customHeight="1">
      <c r="A70" s="87" t="s">
        <v>287</v>
      </c>
      <c r="B70" s="88" t="s">
        <v>288</v>
      </c>
      <c r="C70" s="52">
        <v>193.404</v>
      </c>
      <c r="D70" s="138">
        <f>SUM(C65:C70)</f>
        <v>1991.7929999999999</v>
      </c>
      <c r="E70" s="92" t="s">
        <v>227</v>
      </c>
    </row>
    <row r="71" spans="1:5" ht="15" customHeight="1">
      <c r="A71" s="97" t="s">
        <v>163</v>
      </c>
      <c r="B71" s="10" t="s">
        <v>164</v>
      </c>
      <c r="C71" s="102">
        <v>157.02000000000001</v>
      </c>
      <c r="D71" s="139">
        <f>C71</f>
        <v>157.02000000000001</v>
      </c>
      <c r="E71" s="98" t="s">
        <v>130</v>
      </c>
    </row>
    <row r="72" spans="1:5" ht="15" customHeight="1">
      <c r="A72" s="86" t="s">
        <v>182</v>
      </c>
      <c r="B72" s="88" t="s">
        <v>119</v>
      </c>
      <c r="C72" s="52">
        <v>98.240999999999985</v>
      </c>
      <c r="D72" s="136"/>
      <c r="E72" s="92" t="s">
        <v>187</v>
      </c>
    </row>
    <row r="73" spans="1:5" ht="15" customHeight="1">
      <c r="A73" s="86" t="s">
        <v>283</v>
      </c>
      <c r="B73" s="88" t="s">
        <v>81</v>
      </c>
      <c r="C73" s="52">
        <v>165.99700000000001</v>
      </c>
      <c r="D73" s="138">
        <f>SUM(C72:C73)</f>
        <v>264.238</v>
      </c>
      <c r="E73" s="92" t="s">
        <v>187</v>
      </c>
    </row>
    <row r="74" spans="1:5" ht="15" customHeight="1">
      <c r="A74" s="97" t="s">
        <v>152</v>
      </c>
      <c r="B74" s="10" t="s">
        <v>153</v>
      </c>
      <c r="C74" s="102">
        <v>485.98199999999997</v>
      </c>
      <c r="D74" s="139">
        <f>C74</f>
        <v>485.98199999999997</v>
      </c>
      <c r="E74" s="70" t="s">
        <v>154</v>
      </c>
    </row>
    <row r="75" spans="1:5" ht="15" customHeight="1">
      <c r="A75" s="86" t="s">
        <v>161</v>
      </c>
      <c r="B75" s="88" t="s">
        <v>162</v>
      </c>
      <c r="C75" s="52">
        <v>435.66</v>
      </c>
      <c r="D75" s="138">
        <f>C75</f>
        <v>435.66</v>
      </c>
      <c r="E75" s="92" t="s">
        <v>295</v>
      </c>
    </row>
    <row r="76" spans="1:5" ht="15" customHeight="1">
      <c r="A76" s="90" t="s">
        <v>124</v>
      </c>
      <c r="B76" s="95" t="s">
        <v>214</v>
      </c>
      <c r="C76" s="100">
        <v>288.72800000000001</v>
      </c>
      <c r="D76" s="135"/>
      <c r="E76" s="103" t="s">
        <v>177</v>
      </c>
    </row>
    <row r="77" spans="1:5" ht="15" customHeight="1">
      <c r="A77" s="86" t="s">
        <v>136</v>
      </c>
      <c r="B77" s="88" t="s">
        <v>137</v>
      </c>
      <c r="C77" s="52">
        <v>226.94880000000003</v>
      </c>
      <c r="D77" s="136"/>
      <c r="E77" s="92" t="s">
        <v>177</v>
      </c>
    </row>
    <row r="78" spans="1:5" ht="15" customHeight="1">
      <c r="A78" s="99" t="s">
        <v>254</v>
      </c>
      <c r="B78" s="96" t="s">
        <v>255</v>
      </c>
      <c r="C78" s="101">
        <v>248.47199999999998</v>
      </c>
      <c r="D78" s="137">
        <f>SUM(C76:C78)</f>
        <v>764.14880000000005</v>
      </c>
      <c r="E78" s="94" t="s">
        <v>177</v>
      </c>
    </row>
    <row r="79" spans="1:5" ht="15" customHeight="1">
      <c r="A79" s="86" t="s">
        <v>75</v>
      </c>
      <c r="B79" s="88" t="s">
        <v>100</v>
      </c>
      <c r="C79" s="52">
        <v>291.26</v>
      </c>
      <c r="D79" s="136"/>
      <c r="E79" s="92" t="s">
        <v>294</v>
      </c>
    </row>
    <row r="80" spans="1:5" ht="15" customHeight="1">
      <c r="A80" s="87" t="s">
        <v>233</v>
      </c>
      <c r="B80" s="88" t="s">
        <v>234</v>
      </c>
      <c r="C80" s="52">
        <v>178.90800000000002</v>
      </c>
      <c r="D80" s="136"/>
      <c r="E80" s="92" t="s">
        <v>294</v>
      </c>
    </row>
    <row r="81" spans="1:5" ht="15" customHeight="1">
      <c r="A81" s="86" t="s">
        <v>75</v>
      </c>
      <c r="B81" s="88" t="s">
        <v>99</v>
      </c>
      <c r="C81" s="52">
        <v>171.42000000000002</v>
      </c>
      <c r="D81" s="136"/>
      <c r="E81" s="92" t="s">
        <v>34</v>
      </c>
    </row>
    <row r="82" spans="1:5" ht="15" customHeight="1">
      <c r="A82" s="86" t="s">
        <v>263</v>
      </c>
      <c r="B82" s="88" t="s">
        <v>81</v>
      </c>
      <c r="C82" s="52">
        <v>81.257000000000005</v>
      </c>
      <c r="D82" s="138">
        <f>SUM(C79:C82)</f>
        <v>722.84500000000003</v>
      </c>
      <c r="E82" s="92" t="s">
        <v>34</v>
      </c>
    </row>
    <row r="83" spans="1:5" ht="15" customHeight="1">
      <c r="A83" s="90" t="s">
        <v>102</v>
      </c>
      <c r="B83" s="95" t="s">
        <v>69</v>
      </c>
      <c r="C83" s="100">
        <v>3347.7270140000001</v>
      </c>
      <c r="D83" s="135"/>
      <c r="E83" s="91" t="s">
        <v>28</v>
      </c>
    </row>
    <row r="84" spans="1:5" ht="15" customHeight="1">
      <c r="A84" s="86" t="s">
        <v>158</v>
      </c>
      <c r="B84" s="88" t="s">
        <v>159</v>
      </c>
      <c r="C84" s="52">
        <v>187.25500000000002</v>
      </c>
      <c r="D84" s="136"/>
      <c r="E84" s="92" t="s">
        <v>293</v>
      </c>
    </row>
    <row r="85" spans="1:5" ht="15" customHeight="1">
      <c r="A85" s="86" t="s">
        <v>178</v>
      </c>
      <c r="B85" s="88" t="s">
        <v>179</v>
      </c>
      <c r="C85" s="52">
        <v>332.30000000000007</v>
      </c>
      <c r="D85" s="136"/>
      <c r="E85" s="89" t="s">
        <v>28</v>
      </c>
    </row>
    <row r="86" spans="1:5" ht="15" customHeight="1">
      <c r="A86" s="93" t="s">
        <v>188</v>
      </c>
      <c r="B86" s="96" t="s">
        <v>71</v>
      </c>
      <c r="C86" s="101">
        <v>427.75460000000004</v>
      </c>
      <c r="D86" s="137">
        <f>SUM(C83:C86)</f>
        <v>4295.0366140000006</v>
      </c>
      <c r="E86" s="94" t="s">
        <v>28</v>
      </c>
    </row>
    <row r="87" spans="1:5" ht="15" customHeight="1">
      <c r="A87" s="86" t="s">
        <v>78</v>
      </c>
      <c r="B87" s="88" t="s">
        <v>77</v>
      </c>
      <c r="C87" s="52">
        <v>1581.1167549999998</v>
      </c>
      <c r="D87" s="136"/>
      <c r="E87" s="92" t="s">
        <v>26</v>
      </c>
    </row>
    <row r="88" spans="1:5" ht="15" customHeight="1">
      <c r="A88" s="86" t="s">
        <v>132</v>
      </c>
      <c r="B88" s="88" t="s">
        <v>133</v>
      </c>
      <c r="C88" s="52">
        <v>1159.6857140000002</v>
      </c>
      <c r="D88" s="136"/>
      <c r="E88" s="92" t="s">
        <v>26</v>
      </c>
    </row>
    <row r="89" spans="1:5" ht="15" customHeight="1">
      <c r="A89" s="86" t="s">
        <v>73</v>
      </c>
      <c r="B89" s="88" t="s">
        <v>72</v>
      </c>
      <c r="C89" s="52">
        <v>3452.5554699999998</v>
      </c>
      <c r="D89" s="136"/>
      <c r="E89" s="92" t="s">
        <v>26</v>
      </c>
    </row>
    <row r="90" spans="1:5" ht="15" customHeight="1">
      <c r="A90" s="86" t="s">
        <v>165</v>
      </c>
      <c r="B90" s="88" t="s">
        <v>69</v>
      </c>
      <c r="C90" s="52">
        <v>358.13499999999999</v>
      </c>
      <c r="D90" s="136"/>
      <c r="E90" s="92" t="s">
        <v>26</v>
      </c>
    </row>
    <row r="91" spans="1:5" ht="15" customHeight="1">
      <c r="A91" s="86" t="s">
        <v>105</v>
      </c>
      <c r="B91" s="88" t="s">
        <v>93</v>
      </c>
      <c r="C91" s="52">
        <v>145.60499999999999</v>
      </c>
      <c r="D91" s="136"/>
      <c r="E91" s="92" t="s">
        <v>26</v>
      </c>
    </row>
    <row r="92" spans="1:5" ht="15" customHeight="1">
      <c r="A92" s="86" t="s">
        <v>125</v>
      </c>
      <c r="B92" s="88" t="s">
        <v>126</v>
      </c>
      <c r="C92" s="52">
        <v>241.68</v>
      </c>
      <c r="D92" s="136"/>
      <c r="E92" s="92" t="s">
        <v>26</v>
      </c>
    </row>
    <row r="93" spans="1:5" ht="15" customHeight="1">
      <c r="A93" s="86" t="s">
        <v>143</v>
      </c>
      <c r="B93" s="88" t="s">
        <v>119</v>
      </c>
      <c r="C93" s="52">
        <v>1422.7911999999997</v>
      </c>
      <c r="D93" s="136"/>
      <c r="E93" s="92" t="s">
        <v>26</v>
      </c>
    </row>
    <row r="94" spans="1:5" ht="15" customHeight="1">
      <c r="A94" s="87" t="s">
        <v>144</v>
      </c>
      <c r="B94" s="88" t="s">
        <v>145</v>
      </c>
      <c r="C94" s="52">
        <v>319.065</v>
      </c>
      <c r="D94" s="136"/>
      <c r="E94" s="92" t="s">
        <v>26</v>
      </c>
    </row>
    <row r="95" spans="1:5" ht="15" customHeight="1">
      <c r="A95" s="87" t="s">
        <v>220</v>
      </c>
      <c r="B95" s="88" t="s">
        <v>94</v>
      </c>
      <c r="C95" s="52">
        <v>327.82800000000003</v>
      </c>
      <c r="D95" s="136"/>
      <c r="E95" s="92" t="s">
        <v>26</v>
      </c>
    </row>
    <row r="96" spans="1:5" ht="15" customHeight="1">
      <c r="A96" s="86" t="s">
        <v>271</v>
      </c>
      <c r="B96" s="88" t="s">
        <v>272</v>
      </c>
      <c r="C96" s="52">
        <v>184.328</v>
      </c>
      <c r="D96" s="136"/>
      <c r="E96" s="92" t="s">
        <v>26</v>
      </c>
    </row>
    <row r="97" spans="1:9" ht="15" customHeight="1">
      <c r="A97" s="86" t="s">
        <v>201</v>
      </c>
      <c r="B97" s="88" t="s">
        <v>184</v>
      </c>
      <c r="C97" s="52">
        <v>134.55599999999998</v>
      </c>
      <c r="D97" s="138">
        <f>SUM(C87:C97)</f>
        <v>9327.3461389999993</v>
      </c>
      <c r="E97" s="92" t="s">
        <v>26</v>
      </c>
    </row>
    <row r="98" spans="1:9" ht="15" customHeight="1">
      <c r="A98" s="97" t="s">
        <v>185</v>
      </c>
      <c r="B98" s="10" t="s">
        <v>186</v>
      </c>
      <c r="C98" s="102">
        <v>154.28270000000001</v>
      </c>
      <c r="D98" s="139">
        <f>C98</f>
        <v>154.28270000000001</v>
      </c>
      <c r="E98" s="70" t="s">
        <v>252</v>
      </c>
    </row>
    <row r="99" spans="1:9" ht="15" customHeight="1">
      <c r="A99" s="86" t="s">
        <v>80</v>
      </c>
      <c r="B99" s="88" t="s">
        <v>97</v>
      </c>
      <c r="C99" s="52">
        <v>300.27999999999997</v>
      </c>
      <c r="D99" s="138">
        <f>C99</f>
        <v>300.27999999999997</v>
      </c>
      <c r="E99" s="92" t="s">
        <v>127</v>
      </c>
      <c r="I99" s="42"/>
    </row>
    <row r="100" spans="1:9" ht="15" customHeight="1">
      <c r="A100" s="90" t="s">
        <v>172</v>
      </c>
      <c r="B100" s="95" t="s">
        <v>173</v>
      </c>
      <c r="C100" s="100">
        <v>224.77499999999998</v>
      </c>
      <c r="D100" s="135"/>
      <c r="E100" s="91" t="s">
        <v>175</v>
      </c>
    </row>
    <row r="101" spans="1:9" ht="15" customHeight="1">
      <c r="A101" s="93" t="s">
        <v>269</v>
      </c>
      <c r="B101" s="96" t="s">
        <v>270</v>
      </c>
      <c r="C101" s="101">
        <v>287.86100000000005</v>
      </c>
      <c r="D101" s="137">
        <f>SUM(C100:C101)</f>
        <v>512.63599999999997</v>
      </c>
      <c r="E101" s="94" t="s">
        <v>175</v>
      </c>
    </row>
    <row r="102" spans="1:9" ht="15" customHeight="1">
      <c r="A102" s="42" t="s">
        <v>240</v>
      </c>
      <c r="B102" s="95" t="s">
        <v>89</v>
      </c>
      <c r="C102" s="52">
        <v>153.435</v>
      </c>
      <c r="D102" s="135"/>
      <c r="E102" s="95" t="s">
        <v>131</v>
      </c>
    </row>
    <row r="103" spans="1:9" ht="15" customHeight="1">
      <c r="A103" s="86" t="s">
        <v>245</v>
      </c>
      <c r="B103" s="88" t="s">
        <v>85</v>
      </c>
      <c r="C103" s="52">
        <v>101.30900000000001</v>
      </c>
      <c r="D103" s="136"/>
      <c r="E103" s="92" t="s">
        <v>131</v>
      </c>
    </row>
    <row r="104" spans="1:9" ht="15" customHeight="1">
      <c r="A104" s="93" t="s">
        <v>259</v>
      </c>
      <c r="B104" s="96" t="s">
        <v>82</v>
      </c>
      <c r="C104" s="101">
        <v>89.738</v>
      </c>
      <c r="D104" s="137">
        <f>SUM(C102:C104)</f>
        <v>344.48200000000003</v>
      </c>
      <c r="E104" s="104" t="s">
        <v>131</v>
      </c>
    </row>
    <row r="105" spans="1:9" ht="15" customHeight="1">
      <c r="A105" s="97" t="s">
        <v>109</v>
      </c>
      <c r="B105" s="10" t="s">
        <v>82</v>
      </c>
      <c r="C105" s="102">
        <v>3269.1480179999999</v>
      </c>
      <c r="D105" s="139">
        <f>C105</f>
        <v>3269.1480179999999</v>
      </c>
      <c r="E105" s="98" t="s">
        <v>157</v>
      </c>
    </row>
    <row r="106" spans="1:9" ht="15" customHeight="1">
      <c r="A106" s="90" t="s">
        <v>106</v>
      </c>
      <c r="B106" s="95" t="s">
        <v>91</v>
      </c>
      <c r="C106" s="100">
        <v>296.27999999999997</v>
      </c>
      <c r="D106" s="135"/>
      <c r="E106" s="91" t="s">
        <v>33</v>
      </c>
    </row>
    <row r="107" spans="1:9" ht="15" customHeight="1">
      <c r="A107" s="86" t="s">
        <v>124</v>
      </c>
      <c r="B107" s="88" t="s">
        <v>85</v>
      </c>
      <c r="C107" s="52">
        <v>87.632999999999996</v>
      </c>
      <c r="D107" s="136"/>
      <c r="E107" s="92" t="s">
        <v>33</v>
      </c>
    </row>
    <row r="108" spans="1:9" ht="15" customHeight="1">
      <c r="A108" s="93" t="s">
        <v>124</v>
      </c>
      <c r="B108" s="96" t="s">
        <v>82</v>
      </c>
      <c r="C108" s="101">
        <v>518.13800000000003</v>
      </c>
      <c r="D108" s="137">
        <f>SUM(C106:C108)</f>
        <v>902.05099999999993</v>
      </c>
      <c r="E108" s="94" t="s">
        <v>33</v>
      </c>
    </row>
    <row r="109" spans="1:9" ht="15" customHeight="1">
      <c r="A109" s="97" t="s">
        <v>286</v>
      </c>
      <c r="B109" s="10" t="s">
        <v>119</v>
      </c>
      <c r="C109" s="102">
        <v>267.38300000000004</v>
      </c>
      <c r="D109" s="139">
        <f>C109</f>
        <v>267.38300000000004</v>
      </c>
      <c r="E109" s="98" t="s">
        <v>115</v>
      </c>
    </row>
    <row r="110" spans="1:9" ht="15" customHeight="1">
      <c r="C110" s="5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výpočet hráči</vt:lpstr>
      <vt:lpstr>sumar kluby 2022-01</vt:lpstr>
      <vt:lpstr>Výpočet</vt:lpstr>
      <vt:lpstr>'výpočet hráči'!Oblasť_tlače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2022-01-24T07:59:36Z</dcterms:modified>
</cp:coreProperties>
</file>