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9585" yWindow="-15" windowWidth="9660" windowHeight="11400"/>
  </bookViews>
  <sheets>
    <sheet name="zapis" sheetId="1" r:id="rId1"/>
    <sheet name="súpisky" sheetId="7" r:id="rId2"/>
    <sheet name="zapisy k stolom" sheetId="6" r:id="rId3"/>
    <sheet name="vysvetlivky" sheetId="5" r:id="rId4"/>
  </sheets>
  <externalReferences>
    <externalReference r:id="rId5"/>
  </externalReferences>
  <definedNames>
    <definedName name="_xlnm.Print_Area" localSheetId="0">zapis!$C$1:$W$40</definedName>
    <definedName name="_xlnm.Print_Area" localSheetId="2">'zapisy k stolom'!$E$3:$U$204</definedName>
  </definedNames>
  <calcPr calcId="124519"/>
</workbook>
</file>

<file path=xl/calcChain.xml><?xml version="1.0" encoding="utf-8"?>
<calcChain xmlns="http://schemas.openxmlformats.org/spreadsheetml/2006/main">
  <c r="A19" i="1"/>
  <c r="F91" i="6" s="1"/>
  <c r="A20" i="1"/>
  <c r="F111" i="6" s="1"/>
  <c r="A21" i="1"/>
  <c r="F131" i="6" s="1"/>
  <c r="B28" i="7"/>
  <c r="B27"/>
  <c r="B26"/>
  <c r="B14"/>
  <c r="B13"/>
  <c r="B12"/>
  <c r="AV27" i="1"/>
  <c r="AQ27"/>
  <c r="AU27"/>
  <c r="AX26"/>
  <c r="AQ26"/>
  <c r="AO26"/>
  <c r="AR25"/>
  <c r="AP25"/>
  <c r="AU25"/>
  <c r="AT25"/>
  <c r="AN25"/>
  <c r="R21"/>
  <c r="P21"/>
  <c r="N21"/>
  <c r="L21"/>
  <c r="AO23" s="1"/>
  <c r="J21"/>
  <c r="Q21"/>
  <c r="O21"/>
  <c r="M21"/>
  <c r="K21"/>
  <c r="I21"/>
  <c r="R20"/>
  <c r="P20"/>
  <c r="N20"/>
  <c r="L20"/>
  <c r="J20"/>
  <c r="Q20"/>
  <c r="AX22" s="1"/>
  <c r="O20"/>
  <c r="M20"/>
  <c r="K20"/>
  <c r="I20"/>
  <c r="R19"/>
  <c r="P19"/>
  <c r="N19"/>
  <c r="L19"/>
  <c r="J19"/>
  <c r="Q19"/>
  <c r="O19"/>
  <c r="AW21" s="1"/>
  <c r="M19"/>
  <c r="AP21" s="1"/>
  <c r="K19"/>
  <c r="I19"/>
  <c r="R18"/>
  <c r="P18"/>
  <c r="N18"/>
  <c r="L18"/>
  <c r="J18"/>
  <c r="Q18"/>
  <c r="O18"/>
  <c r="M18"/>
  <c r="K18"/>
  <c r="AO19" s="1"/>
  <c r="I18"/>
  <c r="AN19" s="1"/>
  <c r="I17"/>
  <c r="J17"/>
  <c r="AN18" s="1"/>
  <c r="K17"/>
  <c r="L17"/>
  <c r="M17"/>
  <c r="N17"/>
  <c r="O17"/>
  <c r="P17"/>
  <c r="AQ18" s="1"/>
  <c r="Q17"/>
  <c r="AR18" s="1"/>
  <c r="R17"/>
  <c r="AX17"/>
  <c r="AW17"/>
  <c r="AQ17"/>
  <c r="AV17"/>
  <c r="AV15"/>
  <c r="AO15"/>
  <c r="C21" i="7"/>
  <c r="B23" s="1"/>
  <c r="C19"/>
  <c r="C17"/>
  <c r="C7"/>
  <c r="C5"/>
  <c r="B9" s="1"/>
  <c r="C3"/>
  <c r="B18" i="1"/>
  <c r="I9" i="6"/>
  <c r="P18" s="1"/>
  <c r="I8"/>
  <c r="P17" s="1"/>
  <c r="I6"/>
  <c r="I18" s="1"/>
  <c r="I5"/>
  <c r="AC5" s="1"/>
  <c r="F189"/>
  <c r="F187"/>
  <c r="F185"/>
  <c r="F184"/>
  <c r="F169"/>
  <c r="F167"/>
  <c r="F165"/>
  <c r="F164"/>
  <c r="F149"/>
  <c r="AA144" s="1"/>
  <c r="F147"/>
  <c r="F145"/>
  <c r="F144"/>
  <c r="F129"/>
  <c r="AA124" s="1"/>
  <c r="F127"/>
  <c r="F125"/>
  <c r="F124"/>
  <c r="F109"/>
  <c r="AA104" s="1"/>
  <c r="F107"/>
  <c r="F105"/>
  <c r="F104"/>
  <c r="F89"/>
  <c r="AA84" s="1"/>
  <c r="F87"/>
  <c r="F85"/>
  <c r="F84"/>
  <c r="F69"/>
  <c r="AA64" s="1"/>
  <c r="F67"/>
  <c r="F65"/>
  <c r="F64"/>
  <c r="F49"/>
  <c r="AA44" s="1"/>
  <c r="F47"/>
  <c r="F45"/>
  <c r="F44"/>
  <c r="F29"/>
  <c r="F27"/>
  <c r="F25"/>
  <c r="F24"/>
  <c r="F8"/>
  <c r="AA3" s="1"/>
  <c r="F6"/>
  <c r="F4"/>
  <c r="F3"/>
  <c r="AH6"/>
  <c r="AP6" s="1"/>
  <c r="AG6"/>
  <c r="AO6" s="1"/>
  <c r="AF6"/>
  <c r="AN6" s="1"/>
  <c r="AE6"/>
  <c r="AM6" s="1"/>
  <c r="AD6"/>
  <c r="AL6" s="1"/>
  <c r="AH5"/>
  <c r="AP5" s="1"/>
  <c r="AG5"/>
  <c r="AF5"/>
  <c r="AN5" s="1"/>
  <c r="AE5"/>
  <c r="AM5" s="1"/>
  <c r="AD5"/>
  <c r="AA24"/>
  <c r="AL5"/>
  <c r="W3"/>
  <c r="AH187"/>
  <c r="AP187" s="1"/>
  <c r="AG187"/>
  <c r="AO187" s="1"/>
  <c r="AF187"/>
  <c r="AN187" s="1"/>
  <c r="AE187"/>
  <c r="AM187" s="1"/>
  <c r="AD187"/>
  <c r="AL187" s="1"/>
  <c r="AH186"/>
  <c r="AP186" s="1"/>
  <c r="AG186"/>
  <c r="AO186" s="1"/>
  <c r="AF186"/>
  <c r="AN186" s="1"/>
  <c r="AE186"/>
  <c r="AM186" s="1"/>
  <c r="AD186"/>
  <c r="AL186" s="1"/>
  <c r="AA184"/>
  <c r="AH167"/>
  <c r="AP167" s="1"/>
  <c r="AG167"/>
  <c r="AO167" s="1"/>
  <c r="AF167"/>
  <c r="AN167" s="1"/>
  <c r="AE167"/>
  <c r="AM167" s="1"/>
  <c r="AD167"/>
  <c r="AL167" s="1"/>
  <c r="AH166"/>
  <c r="AP166" s="1"/>
  <c r="AG166"/>
  <c r="AO166" s="1"/>
  <c r="AF166"/>
  <c r="AN166" s="1"/>
  <c r="AE166"/>
  <c r="AM166" s="1"/>
  <c r="AD166"/>
  <c r="AL166" s="1"/>
  <c r="AA164"/>
  <c r="AH147"/>
  <c r="AP147" s="1"/>
  <c r="AG147"/>
  <c r="AO147" s="1"/>
  <c r="AF147"/>
  <c r="AN147" s="1"/>
  <c r="AE147"/>
  <c r="AM147" s="1"/>
  <c r="AD147"/>
  <c r="AL147" s="1"/>
  <c r="AH146"/>
  <c r="AP146" s="1"/>
  <c r="AG146"/>
  <c r="AO146" s="1"/>
  <c r="AF146"/>
  <c r="AN146" s="1"/>
  <c r="AE146"/>
  <c r="AM146" s="1"/>
  <c r="AD146"/>
  <c r="AL146" s="1"/>
  <c r="AH127"/>
  <c r="AP127" s="1"/>
  <c r="AG127"/>
  <c r="AO127" s="1"/>
  <c r="AF127"/>
  <c r="AN127" s="1"/>
  <c r="AE127"/>
  <c r="AM127" s="1"/>
  <c r="AD127"/>
  <c r="AL127" s="1"/>
  <c r="AH126"/>
  <c r="AP126" s="1"/>
  <c r="AG126"/>
  <c r="AO126" s="1"/>
  <c r="AF126"/>
  <c r="AN126" s="1"/>
  <c r="AE126"/>
  <c r="AM126" s="1"/>
  <c r="AD126"/>
  <c r="AL126" s="1"/>
  <c r="AH107"/>
  <c r="AP107" s="1"/>
  <c r="AG107"/>
  <c r="AO107" s="1"/>
  <c r="AF107"/>
  <c r="AN107" s="1"/>
  <c r="AE107"/>
  <c r="AM107" s="1"/>
  <c r="AD107"/>
  <c r="AL107" s="1"/>
  <c r="AH106"/>
  <c r="AP106" s="1"/>
  <c r="AG106"/>
  <c r="AO106" s="1"/>
  <c r="AF106"/>
  <c r="AN106" s="1"/>
  <c r="AE106"/>
  <c r="AM106" s="1"/>
  <c r="AD106"/>
  <c r="AL106" s="1"/>
  <c r="AH87"/>
  <c r="AP87" s="1"/>
  <c r="AG87"/>
  <c r="AO87" s="1"/>
  <c r="AF87"/>
  <c r="AN87" s="1"/>
  <c r="AE87"/>
  <c r="AM87" s="1"/>
  <c r="AD87"/>
  <c r="AL87" s="1"/>
  <c r="AH86"/>
  <c r="AP86" s="1"/>
  <c r="AG86"/>
  <c r="AO86" s="1"/>
  <c r="AF86"/>
  <c r="AN86" s="1"/>
  <c r="AE86"/>
  <c r="AM86" s="1"/>
  <c r="AD86"/>
  <c r="AL86" s="1"/>
  <c r="AH67"/>
  <c r="AP67" s="1"/>
  <c r="AG67"/>
  <c r="AO67" s="1"/>
  <c r="AF67"/>
  <c r="AN67" s="1"/>
  <c r="AE67"/>
  <c r="AM67" s="1"/>
  <c r="AD67"/>
  <c r="AL67" s="1"/>
  <c r="AH66"/>
  <c r="AP66" s="1"/>
  <c r="AG66"/>
  <c r="AO66" s="1"/>
  <c r="AF66"/>
  <c r="AN66" s="1"/>
  <c r="AE66"/>
  <c r="AM66" s="1"/>
  <c r="AD66"/>
  <c r="AL66" s="1"/>
  <c r="AH47"/>
  <c r="AP47" s="1"/>
  <c r="AG47"/>
  <c r="AO47" s="1"/>
  <c r="AF47"/>
  <c r="AN47" s="1"/>
  <c r="AE47"/>
  <c r="AM47" s="1"/>
  <c r="AD47"/>
  <c r="AL47" s="1"/>
  <c r="AH46"/>
  <c r="AP46" s="1"/>
  <c r="AG46"/>
  <c r="AO46" s="1"/>
  <c r="AF46"/>
  <c r="AN46" s="1"/>
  <c r="AE46"/>
  <c r="AM46" s="1"/>
  <c r="AD46"/>
  <c r="AL46" s="1"/>
  <c r="AH27"/>
  <c r="AP27" s="1"/>
  <c r="AG27"/>
  <c r="AO27" s="1"/>
  <c r="AF27"/>
  <c r="AN27" s="1"/>
  <c r="AE27"/>
  <c r="AM27" s="1"/>
  <c r="AD27"/>
  <c r="AL27" s="1"/>
  <c r="AH26"/>
  <c r="AP26" s="1"/>
  <c r="AG26"/>
  <c r="AO26" s="1"/>
  <c r="AF26"/>
  <c r="AN26" s="1"/>
  <c r="AE26"/>
  <c r="AM26" s="1"/>
  <c r="AD26"/>
  <c r="AL26" s="1"/>
  <c r="AC186"/>
  <c r="AC187"/>
  <c r="AC166"/>
  <c r="AC167"/>
  <c r="AC146"/>
  <c r="AC147"/>
  <c r="AC126"/>
  <c r="AC127"/>
  <c r="AC106"/>
  <c r="AC107"/>
  <c r="AC86"/>
  <c r="AC87"/>
  <c r="AC66"/>
  <c r="AC67"/>
  <c r="AC46"/>
  <c r="AC47"/>
  <c r="AC26"/>
  <c r="AC27"/>
  <c r="B35" i="1"/>
  <c r="B34"/>
  <c r="B33"/>
  <c r="B27"/>
  <c r="B26"/>
  <c r="B25"/>
  <c r="B24"/>
  <c r="B16"/>
  <c r="B17"/>
  <c r="B15"/>
  <c r="B9"/>
  <c r="B8"/>
  <c r="B7"/>
  <c r="B6"/>
  <c r="A24"/>
  <c r="F191" i="6" s="1"/>
  <c r="A23" i="1"/>
  <c r="F171" i="6" s="1"/>
  <c r="A22" i="1"/>
  <c r="F151" i="6" s="1"/>
  <c r="AV26" i="1"/>
  <c r="AT30"/>
  <c r="AU30"/>
  <c r="AV30"/>
  <c r="AW30"/>
  <c r="AX30"/>
  <c r="AR22"/>
  <c r="AP26"/>
  <c r="AN30"/>
  <c r="AO30"/>
  <c r="AP30"/>
  <c r="AQ30"/>
  <c r="AR30"/>
  <c r="AT27"/>
  <c r="AX27"/>
  <c r="AT31"/>
  <c r="AU31"/>
  <c r="AV31"/>
  <c r="AW31"/>
  <c r="AX31"/>
  <c r="AN27"/>
  <c r="AO27"/>
  <c r="AP27"/>
  <c r="AR27"/>
  <c r="AN31"/>
  <c r="AO31"/>
  <c r="AP31"/>
  <c r="AQ31"/>
  <c r="AR31"/>
  <c r="AT24"/>
  <c r="AU24"/>
  <c r="AV24"/>
  <c r="AW24"/>
  <c r="AX24"/>
  <c r="AT28"/>
  <c r="AU28"/>
  <c r="AV28"/>
  <c r="AW28"/>
  <c r="AX28"/>
  <c r="AT32"/>
  <c r="AU32"/>
  <c r="AV32"/>
  <c r="AW32"/>
  <c r="AX32"/>
  <c r="AN24"/>
  <c r="AO24"/>
  <c r="AP24"/>
  <c r="AQ24"/>
  <c r="AR24"/>
  <c r="AN28"/>
  <c r="AO28"/>
  <c r="AP28"/>
  <c r="AQ28"/>
  <c r="AR28"/>
  <c r="AN32"/>
  <c r="AO32"/>
  <c r="AP32"/>
  <c r="AQ32"/>
  <c r="AR32"/>
  <c r="D81"/>
  <c r="AN29"/>
  <c r="AO29"/>
  <c r="AP29"/>
  <c r="AQ29"/>
  <c r="AR29"/>
  <c r="AV25"/>
  <c r="AX25"/>
  <c r="AT29"/>
  <c r="AU29"/>
  <c r="AV29"/>
  <c r="AW29"/>
  <c r="AX29"/>
  <c r="AP18"/>
  <c r="D80"/>
  <c r="AT20"/>
  <c r="AU20"/>
  <c r="AV20"/>
  <c r="AW20"/>
  <c r="AX20"/>
  <c r="AN20"/>
  <c r="AO20"/>
  <c r="AP20"/>
  <c r="AQ20"/>
  <c r="AR20"/>
  <c r="AN17"/>
  <c r="AO17"/>
  <c r="AP17"/>
  <c r="AR17"/>
  <c r="AT17"/>
  <c r="AU17"/>
  <c r="D70"/>
  <c r="AT16"/>
  <c r="AU16"/>
  <c r="AV16"/>
  <c r="AW16"/>
  <c r="AX16"/>
  <c r="AN16"/>
  <c r="AO16"/>
  <c r="AP16"/>
  <c r="AQ16"/>
  <c r="AR16"/>
  <c r="AW15"/>
  <c r="AN15"/>
  <c r="AP15"/>
  <c r="AQ15"/>
  <c r="A16"/>
  <c r="F31" i="6" s="1"/>
  <c r="D79" i="1"/>
  <c r="D82"/>
  <c r="D78"/>
  <c r="D72"/>
  <c r="D65"/>
  <c r="D71"/>
  <c r="D83"/>
  <c r="D84"/>
  <c r="AO18" l="1"/>
  <c r="S17" s="1"/>
  <c r="U17" s="1"/>
  <c r="AR19"/>
  <c r="O52"/>
  <c r="AT21"/>
  <c r="AV22"/>
  <c r="AX23"/>
  <c r="AV19"/>
  <c r="AR21"/>
  <c r="AW23"/>
  <c r="AW18"/>
  <c r="AP23"/>
  <c r="R52"/>
  <c r="AO21"/>
  <c r="AQ22"/>
  <c r="AT23"/>
  <c r="L52"/>
  <c r="AX19"/>
  <c r="AV18"/>
  <c r="M52"/>
  <c r="AT18"/>
  <c r="AN21"/>
  <c r="AP22"/>
  <c r="AR23"/>
  <c r="AO22"/>
  <c r="AU19"/>
  <c r="AV21"/>
  <c r="AU22"/>
  <c r="AU18"/>
  <c r="AQ23"/>
  <c r="P52"/>
  <c r="AX21"/>
  <c r="AU23"/>
  <c r="AV23"/>
  <c r="AX18"/>
  <c r="AQ21"/>
  <c r="AR15"/>
  <c r="AN23"/>
  <c r="AU21"/>
  <c r="AO25"/>
  <c r="AX15"/>
  <c r="AU26"/>
  <c r="A18"/>
  <c r="F71" i="6" s="1"/>
  <c r="AR26" i="1"/>
  <c r="AU15"/>
  <c r="AW27"/>
  <c r="AL19"/>
  <c r="K52"/>
  <c r="AP19"/>
  <c r="AL21"/>
  <c r="AW22"/>
  <c r="AW26"/>
  <c r="AW19"/>
  <c r="D77"/>
  <c r="D66"/>
  <c r="D68"/>
  <c r="D69"/>
  <c r="I29" i="6"/>
  <c r="P38" s="1"/>
  <c r="AC6"/>
  <c r="D67" i="1"/>
  <c r="A17"/>
  <c r="T149" i="6"/>
  <c r="Y144" s="1"/>
  <c r="I26"/>
  <c r="I38" s="1"/>
  <c r="I17"/>
  <c r="T126"/>
  <c r="X124" s="1"/>
  <c r="T129"/>
  <c r="Y124" s="1"/>
  <c r="T46"/>
  <c r="X44" s="1"/>
  <c r="AQ25" i="1"/>
  <c r="AW25"/>
  <c r="T146" i="6"/>
  <c r="X144" s="1"/>
  <c r="T166"/>
  <c r="X164" s="1"/>
  <c r="T169"/>
  <c r="Y164" s="1"/>
  <c r="T66"/>
  <c r="X64" s="1"/>
  <c r="T69"/>
  <c r="Y64" s="1"/>
  <c r="AT19" i="1"/>
  <c r="N52"/>
  <c r="AL24"/>
  <c r="Q52"/>
  <c r="T186" i="6"/>
  <c r="X184" s="1"/>
  <c r="T189"/>
  <c r="Y184" s="1"/>
  <c r="AT184"/>
  <c r="AT185"/>
  <c r="AT165"/>
  <c r="AT164"/>
  <c r="AT145"/>
  <c r="AT144"/>
  <c r="N153"/>
  <c r="AL22" i="1"/>
  <c r="AT125" i="6"/>
  <c r="AT124"/>
  <c r="N133"/>
  <c r="AT105"/>
  <c r="T106"/>
  <c r="X104" s="1"/>
  <c r="T109"/>
  <c r="Y104" s="1"/>
  <c r="AT104"/>
  <c r="AT85"/>
  <c r="T86"/>
  <c r="X84" s="1"/>
  <c r="AT84"/>
  <c r="T89"/>
  <c r="Y84" s="1"/>
  <c r="AL18" i="1"/>
  <c r="AT65" i="6"/>
  <c r="AT64"/>
  <c r="AQ19" i="1"/>
  <c r="C71"/>
  <c r="C69"/>
  <c r="C65"/>
  <c r="C66"/>
  <c r="C72"/>
  <c r="C70"/>
  <c r="C68"/>
  <c r="C67"/>
  <c r="C84"/>
  <c r="C80"/>
  <c r="C81"/>
  <c r="C77"/>
  <c r="C78"/>
  <c r="C82"/>
  <c r="C79"/>
  <c r="C83"/>
  <c r="AT45" i="6"/>
  <c r="T49"/>
  <c r="Y44" s="1"/>
  <c r="AT44"/>
  <c r="AL17" i="1"/>
  <c r="AL16"/>
  <c r="T26" i="6"/>
  <c r="X24" s="1"/>
  <c r="T29"/>
  <c r="AT25"/>
  <c r="AT24"/>
  <c r="T16" i="1"/>
  <c r="V16" s="1"/>
  <c r="S16"/>
  <c r="U16" s="1"/>
  <c r="T8" i="6"/>
  <c r="AL15" i="1"/>
  <c r="S15"/>
  <c r="U15" s="1"/>
  <c r="AT15"/>
  <c r="T5" i="6"/>
  <c r="N13" s="1"/>
  <c r="AO5"/>
  <c r="T18" i="1" l="1"/>
  <c r="V18" s="1"/>
  <c r="T21"/>
  <c r="V21" s="1"/>
  <c r="S21"/>
  <c r="U21" s="1"/>
  <c r="T17"/>
  <c r="V17" s="1"/>
  <c r="S19"/>
  <c r="U19" s="1"/>
  <c r="S18"/>
  <c r="U18" s="1"/>
  <c r="T19"/>
  <c r="V19" s="1"/>
  <c r="T15"/>
  <c r="V15" s="1"/>
  <c r="N173" i="6"/>
  <c r="I109"/>
  <c r="P118" s="1"/>
  <c r="F51"/>
  <c r="I86"/>
  <c r="I98" s="1"/>
  <c r="I89"/>
  <c r="P98" s="1"/>
  <c r="I69"/>
  <c r="P78" s="1"/>
  <c r="N113"/>
  <c r="N193"/>
  <c r="I66"/>
  <c r="I78" s="1"/>
  <c r="I186"/>
  <c r="I198" s="1"/>
  <c r="I146"/>
  <c r="I158" s="1"/>
  <c r="I166"/>
  <c r="I178" s="1"/>
  <c r="I126"/>
  <c r="I138" s="1"/>
  <c r="I106"/>
  <c r="I118" s="1"/>
  <c r="I149"/>
  <c r="P158" s="1"/>
  <c r="I189"/>
  <c r="P198" s="1"/>
  <c r="I169"/>
  <c r="P178" s="1"/>
  <c r="I129"/>
  <c r="P138" s="1"/>
  <c r="N93"/>
  <c r="N73"/>
  <c r="E81" i="1"/>
  <c r="E84"/>
  <c r="E78"/>
  <c r="E83"/>
  <c r="E80"/>
  <c r="F81"/>
  <c r="E65"/>
  <c r="N53" i="6"/>
  <c r="E72" i="1"/>
  <c r="E70"/>
  <c r="F77"/>
  <c r="F69"/>
  <c r="F67"/>
  <c r="F72"/>
  <c r="E82"/>
  <c r="F65"/>
  <c r="E79"/>
  <c r="E71"/>
  <c r="F83"/>
  <c r="N33" i="6"/>
  <c r="Y24"/>
  <c r="F82" i="1"/>
  <c r="E69"/>
  <c r="E66"/>
  <c r="F80"/>
  <c r="F78"/>
  <c r="E67"/>
  <c r="F79"/>
  <c r="F84"/>
  <c r="E68"/>
  <c r="X3" i="6"/>
  <c r="AT3"/>
  <c r="AT4"/>
  <c r="Y3"/>
  <c r="N12"/>
  <c r="F68" i="1" l="1"/>
  <c r="F66"/>
  <c r="I46" i="6"/>
  <c r="I58" s="1"/>
  <c r="I49"/>
  <c r="P58" s="1"/>
  <c r="E77" i="1"/>
  <c r="F70"/>
  <c r="F71"/>
  <c r="Z3" i="6"/>
  <c r="AT22" i="1" l="1"/>
  <c r="T20" s="1"/>
  <c r="J52"/>
  <c r="U9" s="1"/>
  <c r="AL20"/>
  <c r="AN22"/>
  <c r="S20" s="1"/>
  <c r="AL23"/>
  <c r="AN26"/>
  <c r="AT26"/>
  <c r="I52"/>
  <c r="U7" s="1"/>
  <c r="U20" l="1"/>
  <c r="Q7" s="1"/>
  <c r="S7"/>
  <c r="V20"/>
  <c r="Q9" s="1"/>
  <c r="S9"/>
  <c r="AL25"/>
</calcChain>
</file>

<file path=xl/sharedStrings.xml><?xml version="1.0" encoding="utf-8"?>
<sst xmlns="http://schemas.openxmlformats.org/spreadsheetml/2006/main" count="401" uniqueCount="72">
  <si>
    <t>A</t>
  </si>
  <si>
    <t>B</t>
  </si>
  <si>
    <t>C</t>
  </si>
  <si>
    <t>D</t>
  </si>
  <si>
    <t>X</t>
  </si>
  <si>
    <t>Y</t>
  </si>
  <si>
    <t>Z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</si>
  <si>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</si>
  <si>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</si>
  <si>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</si>
  <si>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</si>
  <si>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</si>
  <si>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</si>
  <si>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</si>
  <si>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</si>
  <si>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</si>
  <si>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</si>
  <si>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Zápis zo stretnutia v stolnom tenise</t>
  </si>
  <si>
    <t>BODY</t>
  </si>
  <si>
    <t>SETY</t>
  </si>
  <si>
    <t>LOPTY</t>
  </si>
  <si>
    <t>pozn.</t>
  </si>
  <si>
    <t>sv</t>
  </si>
  <si>
    <t>sp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</si>
  <si>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</si>
  <si>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</si>
  <si>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</si>
  <si>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</si>
  <si>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 xml:space="preserve"> </t>
  </si>
  <si>
    <t>P. Alexy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</si>
  <si>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</si>
  <si>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t>štvorhra</t>
  </si>
  <si>
    <t>Zadávanie w.o. výsledkov, alebo výsledkov, ak niektoré družstvo nastúpi len v dvojici</t>
  </si>
  <si>
    <r>
      <rPr>
        <b/>
        <sz val="10"/>
        <rFont val="Arial CE"/>
        <charset val="238"/>
      </rPr>
      <t>B/ Ak sa výsledky w.o. nezapočítavajú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jednotlivcov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</si>
  <si>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Servis</t>
  </si>
  <si>
    <t>pomer</t>
  </si>
  <si>
    <t>kod</t>
  </si>
  <si>
    <t>Time out</t>
  </si>
  <si>
    <t>Príjem</t>
  </si>
  <si>
    <t>setov</t>
  </si>
  <si>
    <t>hraca</t>
  </si>
  <si>
    <t>Víťaz</t>
  </si>
  <si>
    <t>Zápas:</t>
  </si>
  <si>
    <t>Udelené karty - priestupok</t>
  </si>
  <si>
    <t>Ž</t>
  </si>
  <si>
    <t>ŽČ</t>
  </si>
  <si>
    <t>Stretnutie č.</t>
  </si>
  <si>
    <t>Kolo</t>
  </si>
  <si>
    <t>E</t>
  </si>
  <si>
    <t>F</t>
  </si>
  <si>
    <t>G</t>
  </si>
  <si>
    <t>H</t>
  </si>
  <si>
    <t>servis</t>
  </si>
  <si>
    <t>príjem</t>
  </si>
  <si>
    <t>Time  out</t>
  </si>
  <si>
    <t>č.stretnutia</t>
  </si>
  <si>
    <t>štvorhra D1-H1</t>
  </si>
  <si>
    <t>Stretnutie</t>
  </si>
  <si>
    <t>tréner-kouč</t>
  </si>
  <si>
    <t xml:space="preserve">Ponúkame Vám nový formulár pre zápis zo stretnutia extraligy dorastencov. Formulár funguje ako excelovský list, pričom je možné vypĺňať ho priamo na stretnutí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stretnutia. Zápisy k stolom sa automaticky vygenerujú na príslušnom liste a stačí ich len vytlačiť a postrihať. Pri striedaní sa vpíše striedajúci hráč do príslušného riadka, podľa toho, za ktorého hráča strieda a zároveň sa do stĺpca „v kole“ pripíše kolo, v ktorom striedal. Rozlosovanie sa na základe toho správne automaticky upraví. Do zápisov k stolom sa následne vpisujú len výsledky jednotlivých setov (loptičky). Tieto výsledky sa automaticky prenášajú do zápisu o stretnutí a všetko ostatné spočítava program sám, t.j. pomer setov, celkový bodový stav a takisto pomer víťazstiev a výhier. Takže po odohraní posledného setu je hotový celý zápis spolu so štatistikou a stačí ho len vytlačiť. </t>
  </si>
  <si>
    <r>
      <t>SLOVENSKÝ STOLNOTENISOVÝ ZV</t>
    </r>
    <r>
      <rPr>
        <sz val="18"/>
        <rFont val="Calibri"/>
        <family val="2"/>
      </rPr>
      <t>Ä</t>
    </r>
    <r>
      <rPr>
        <sz val="18"/>
        <rFont val="Arial CE"/>
        <charset val="238"/>
      </rPr>
      <t>Z</t>
    </r>
  </si>
  <si>
    <t>CH</t>
  </si>
  <si>
    <t>zmiešaná štvorhra</t>
  </si>
  <si>
    <t>ZMIEŠANÉ DRUŽTVA MLADŠIEHO ŽIACTVA</t>
  </si>
  <si>
    <t>štvorhra chlapci</t>
  </si>
  <si>
    <t>štvorhra dievčatá</t>
  </si>
  <si>
    <t>jednotky chlapci</t>
  </si>
  <si>
    <t>jednotky dievčatá</t>
  </si>
  <si>
    <t>dvojky chlapci</t>
  </si>
  <si>
    <t>dvojky dievčatá</t>
  </si>
  <si>
    <t>M</t>
  </si>
  <si>
    <t>U</t>
  </si>
</sst>
</file>

<file path=xl/styles.xml><?xml version="1.0" encoding="utf-8"?>
<styleSheet xmlns="http://schemas.openxmlformats.org/spreadsheetml/2006/main">
  <fonts count="27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sz val="18"/>
      <name val="Calibri"/>
      <family val="2"/>
    </font>
    <font>
      <b/>
      <sz val="9"/>
      <name val="Arial CE"/>
      <charset val="238"/>
    </font>
    <font>
      <sz val="9"/>
      <name val="Arial CE"/>
      <charset val="238"/>
    </font>
    <font>
      <sz val="4"/>
      <color theme="0"/>
      <name val="Arial CE"/>
      <charset val="238"/>
    </font>
    <font>
      <b/>
      <sz val="4"/>
      <color theme="0"/>
      <name val="Arial CE"/>
      <charset val="238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0" fillId="0" borderId="0" xfId="0" applyAlignment="1">
      <alignment wrapText="1"/>
    </xf>
    <xf numFmtId="0" fontId="17" fillId="0" borderId="0" xfId="0" applyFont="1" applyFill="1"/>
    <xf numFmtId="0" fontId="18" fillId="0" borderId="0" xfId="0" applyFont="1" applyFill="1"/>
    <xf numFmtId="0" fontId="19" fillId="0" borderId="3" xfId="0" applyFont="1" applyFill="1" applyBorder="1"/>
    <xf numFmtId="0" fontId="19" fillId="0" borderId="1" xfId="0" applyFont="1" applyFill="1" applyBorder="1"/>
    <xf numFmtId="0" fontId="20" fillId="0" borderId="30" xfId="0" applyFont="1" applyFill="1" applyBorder="1"/>
    <xf numFmtId="0" fontId="19" fillId="0" borderId="20" xfId="0" applyFont="1" applyFill="1" applyBorder="1"/>
    <xf numFmtId="0" fontId="19" fillId="0" borderId="0" xfId="0" applyFont="1" applyFill="1" applyBorder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3" fillId="0" borderId="0" xfId="0" applyFont="1" applyFill="1"/>
    <xf numFmtId="0" fontId="19" fillId="0" borderId="4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3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21" xfId="0" applyFont="1" applyFill="1" applyBorder="1"/>
    <xf numFmtId="0" fontId="24" fillId="0" borderId="0" xfId="0" applyFont="1" applyFill="1"/>
    <xf numFmtId="0" fontId="18" fillId="0" borderId="6" xfId="0" applyFont="1" applyFill="1" applyBorder="1"/>
    <xf numFmtId="0" fontId="18" fillId="0" borderId="4" xfId="0" applyFont="1" applyFill="1" applyBorder="1"/>
    <xf numFmtId="0" fontId="18" fillId="0" borderId="0" xfId="0" applyFont="1" applyFill="1" applyBorder="1"/>
    <xf numFmtId="0" fontId="19" fillId="0" borderId="6" xfId="0" applyFont="1" applyFill="1" applyBorder="1"/>
    <xf numFmtId="0" fontId="19" fillId="0" borderId="5" xfId="0" applyFont="1" applyFill="1" applyBorder="1"/>
    <xf numFmtId="0" fontId="19" fillId="0" borderId="2" xfId="0" applyFont="1" applyFill="1" applyBorder="1"/>
    <xf numFmtId="0" fontId="19" fillId="0" borderId="2" xfId="0" applyFont="1" applyFill="1" applyBorder="1" applyAlignment="1"/>
    <xf numFmtId="0" fontId="19" fillId="0" borderId="22" xfId="0" applyFont="1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6" xfId="0" applyFont="1" applyFill="1" applyBorder="1" applyAlignment="1"/>
    <xf numFmtId="0" fontId="18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top"/>
    </xf>
    <xf numFmtId="0" fontId="25" fillId="0" borderId="30" xfId="0" applyFont="1" applyFill="1" applyBorder="1"/>
    <xf numFmtId="0" fontId="22" fillId="0" borderId="0" xfId="0" applyFont="1" applyFill="1" applyBorder="1"/>
    <xf numFmtId="0" fontId="19" fillId="0" borderId="32" xfId="0" applyFont="1" applyFill="1" applyBorder="1"/>
    <xf numFmtId="0" fontId="19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9" fillId="0" borderId="1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/>
    <xf numFmtId="0" fontId="19" fillId="0" borderId="2" xfId="0" applyNumberFormat="1" applyFont="1" applyFill="1" applyBorder="1" applyAlignment="1">
      <alignment horizontal="left"/>
    </xf>
    <xf numFmtId="0" fontId="18" fillId="0" borderId="0" xfId="0" applyNumberFormat="1" applyFont="1" applyFill="1" applyAlignment="1">
      <alignment horizontal="left"/>
    </xf>
    <xf numFmtId="0" fontId="15" fillId="0" borderId="0" xfId="0" applyFont="1"/>
    <xf numFmtId="0" fontId="16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20" xfId="0" applyFont="1" applyBorder="1" applyAlignment="1">
      <alignment horizontal="left"/>
    </xf>
    <xf numFmtId="0" fontId="3" fillId="0" borderId="4" xfId="0" applyFont="1" applyBorder="1"/>
    <xf numFmtId="0" fontId="3" fillId="0" borderId="21" xfId="0" applyFont="1" applyBorder="1"/>
    <xf numFmtId="0" fontId="4" fillId="0" borderId="4" xfId="0" applyFont="1" applyBorder="1"/>
    <xf numFmtId="0" fontId="4" fillId="0" borderId="21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20" xfId="0" applyFont="1" applyBorder="1" applyAlignment="1"/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49" fontId="3" fillId="0" borderId="35" xfId="0" applyNumberFormat="1" applyFont="1" applyBorder="1" applyAlignment="1" applyProtection="1">
      <alignment horizontal="center"/>
      <protection locked="0"/>
    </xf>
    <xf numFmtId="49" fontId="1" fillId="0" borderId="34" xfId="0" applyNumberFormat="1" applyFont="1" applyBorder="1" applyAlignment="1" applyProtection="1">
      <alignment horizontal="center"/>
      <protection locked="0"/>
    </xf>
    <xf numFmtId="49" fontId="1" fillId="0" borderId="36" xfId="0" applyNumberFormat="1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6" xfId="0" applyFont="1" applyFill="1" applyBorder="1" applyAlignment="1"/>
    <xf numFmtId="0" fontId="0" fillId="0" borderId="6" xfId="0" applyBorder="1" applyAlignment="1"/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/>
    <xf numFmtId="0" fontId="19" fillId="0" borderId="40" xfId="0" applyFont="1" applyFill="1" applyBorder="1" applyAlignment="1"/>
    <xf numFmtId="0" fontId="19" fillId="0" borderId="33" xfId="0" applyNumberFormat="1" applyFont="1" applyFill="1" applyBorder="1" applyAlignment="1"/>
    <xf numFmtId="0" fontId="19" fillId="0" borderId="23" xfId="0" applyNumberFormat="1" applyFont="1" applyFill="1" applyBorder="1" applyAlignment="1"/>
    <xf numFmtId="0" fontId="19" fillId="0" borderId="24" xfId="0" applyNumberFormat="1" applyFont="1" applyFill="1" applyBorder="1" applyAlignment="1"/>
    <xf numFmtId="0" fontId="19" fillId="0" borderId="27" xfId="0" applyNumberFormat="1" applyFont="1" applyFill="1" applyBorder="1" applyAlignment="1"/>
    <xf numFmtId="0" fontId="19" fillId="0" borderId="28" xfId="0" applyNumberFormat="1" applyFont="1" applyFill="1" applyBorder="1" applyAlignment="1"/>
    <xf numFmtId="0" fontId="19" fillId="0" borderId="29" xfId="0" applyNumberFormat="1" applyFont="1" applyFill="1" applyBorder="1" applyAlignment="1"/>
    <xf numFmtId="0" fontId="19" fillId="0" borderId="41" xfId="0" applyFont="1" applyFill="1" applyBorder="1" applyAlignment="1"/>
    <xf numFmtId="0" fontId="19" fillId="0" borderId="42" xfId="0" applyFont="1" applyFill="1" applyBorder="1" applyAlignment="1"/>
    <xf numFmtId="0" fontId="19" fillId="0" borderId="43" xfId="0" applyFont="1" applyFill="1" applyBorder="1" applyAlignment="1"/>
    <xf numFmtId="0" fontId="19" fillId="0" borderId="28" xfId="0" applyFont="1" applyFill="1" applyBorder="1" applyAlignment="1">
      <alignment horizontal="center"/>
    </xf>
    <xf numFmtId="0" fontId="19" fillId="0" borderId="28" xfId="0" applyFont="1" applyFill="1" applyBorder="1" applyAlignment="1"/>
    <xf numFmtId="0" fontId="19" fillId="0" borderId="6" xfId="0" applyFont="1" applyFill="1" applyBorder="1" applyAlignment="1">
      <alignment horizontal="center" vertical="center"/>
    </xf>
    <xf numFmtId="0" fontId="19" fillId="0" borderId="33" xfId="0" applyFont="1" applyFill="1" applyBorder="1" applyAlignment="1"/>
    <xf numFmtId="0" fontId="19" fillId="0" borderId="23" xfId="0" applyFont="1" applyFill="1" applyBorder="1" applyAlignment="1"/>
    <xf numFmtId="0" fontId="0" fillId="0" borderId="24" xfId="0" applyBorder="1" applyAlignment="1"/>
    <xf numFmtId="0" fontId="19" fillId="0" borderId="27" xfId="0" applyFont="1" applyFill="1" applyBorder="1" applyAlignment="1"/>
    <xf numFmtId="0" fontId="0" fillId="0" borderId="29" xfId="0" applyBorder="1" applyAlignment="1"/>
    <xf numFmtId="0" fontId="19" fillId="0" borderId="19" xfId="0" applyFont="1" applyFill="1" applyBorder="1" applyAlignment="1"/>
    <xf numFmtId="0" fontId="19" fillId="0" borderId="31" xfId="0" applyFont="1" applyFill="1" applyBorder="1" applyAlignment="1"/>
    <xf numFmtId="0" fontId="19" fillId="0" borderId="10" xfId="0" applyFont="1" applyFill="1" applyBorder="1" applyAlignment="1"/>
    <xf numFmtId="0" fontId="0" fillId="0" borderId="31" xfId="0" applyFill="1" applyBorder="1"/>
    <xf numFmtId="0" fontId="0" fillId="0" borderId="10" xfId="0" applyFill="1" applyBorder="1"/>
    <xf numFmtId="0" fontId="19" fillId="0" borderId="6" xfId="0" applyNumberFormat="1" applyFont="1" applyFill="1" applyBorder="1" applyAlignment="1"/>
    <xf numFmtId="0" fontId="0" fillId="0" borderId="6" xfId="0" applyFill="1" applyBorder="1" applyAlignment="1"/>
    <xf numFmtId="0" fontId="26" fillId="0" borderId="45" xfId="0" applyFont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2" fillId="0" borderId="33" xfId="0" applyFont="1" applyBorder="1"/>
    <xf numFmtId="0" fontId="2" fillId="0" borderId="23" xfId="0" applyFont="1" applyFill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47" xfId="0" applyFont="1" applyBorder="1"/>
    <xf numFmtId="0" fontId="3" fillId="0" borderId="47" xfId="0" applyFont="1" applyBorder="1" applyProtection="1">
      <protection locked="0"/>
    </xf>
    <xf numFmtId="0" fontId="3" fillId="0" borderId="26" xfId="0" applyFont="1" applyBorder="1" applyAlignment="1">
      <alignment horizontal="left"/>
    </xf>
    <xf numFmtId="0" fontId="3" fillId="0" borderId="48" xfId="0" applyFont="1" applyBorder="1"/>
    <xf numFmtId="0" fontId="2" fillId="0" borderId="49" xfId="0" applyFont="1" applyBorder="1" applyAlignment="1"/>
    <xf numFmtId="0" fontId="2" fillId="0" borderId="4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4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</cellXfs>
  <cellStyles count="1">
    <cellStyle name="normálne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</xdr:colOff>
      <xdr:row>24</xdr:row>
      <xdr:rowOff>81643</xdr:rowOff>
    </xdr:from>
    <xdr:to>
      <xdr:col>7</xdr:col>
      <xdr:colOff>258536</xdr:colOff>
      <xdr:row>34</xdr:row>
      <xdr:rowOff>13607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89807" y="6939643"/>
          <a:ext cx="4210050" cy="27894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2</xdr:col>
      <xdr:colOff>0</xdr:colOff>
      <xdr:row>38</xdr:row>
      <xdr:rowOff>190500</xdr:rowOff>
    </xdr:from>
    <xdr:to>
      <xdr:col>6</xdr:col>
      <xdr:colOff>895350</xdr:colOff>
      <xdr:row>38</xdr:row>
      <xdr:rowOff>190500</xdr:rowOff>
    </xdr:to>
    <xdr:sp macro="" textlink="">
      <xdr:nvSpPr>
        <xdr:cNvPr id="1706" name="Line 50"/>
        <xdr:cNvSpPr>
          <a:spLocks noChangeShapeType="1"/>
        </xdr:cNvSpPr>
      </xdr:nvSpPr>
      <xdr:spPr bwMode="auto">
        <a:xfrm>
          <a:off x="4191000" y="9734550"/>
          <a:ext cx="29432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171450</xdr:colOff>
      <xdr:row>38</xdr:row>
      <xdr:rowOff>171450</xdr:rowOff>
    </xdr:from>
    <xdr:to>
      <xdr:col>21</xdr:col>
      <xdr:colOff>104775</xdr:colOff>
      <xdr:row>38</xdr:row>
      <xdr:rowOff>171450</xdr:rowOff>
    </xdr:to>
    <xdr:sp macro="" textlink="">
      <xdr:nvSpPr>
        <xdr:cNvPr id="1707" name="Line 51"/>
        <xdr:cNvSpPr>
          <a:spLocks noChangeShapeType="1"/>
        </xdr:cNvSpPr>
      </xdr:nvSpPr>
      <xdr:spPr bwMode="auto">
        <a:xfrm>
          <a:off x="12020550" y="9715500"/>
          <a:ext cx="296227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1638300</xdr:colOff>
      <xdr:row>38</xdr:row>
      <xdr:rowOff>190500</xdr:rowOff>
    </xdr:from>
    <xdr:to>
      <xdr:col>9</xdr:col>
      <xdr:colOff>66675</xdr:colOff>
      <xdr:row>38</xdr:row>
      <xdr:rowOff>190500</xdr:rowOff>
    </xdr:to>
    <xdr:sp macro="" textlink="">
      <xdr:nvSpPr>
        <xdr:cNvPr id="1708" name="Line 52"/>
        <xdr:cNvSpPr>
          <a:spLocks noChangeShapeType="1"/>
        </xdr:cNvSpPr>
      </xdr:nvSpPr>
      <xdr:spPr bwMode="auto">
        <a:xfrm>
          <a:off x="7877175" y="9734550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326569</xdr:colOff>
      <xdr:row>24</xdr:row>
      <xdr:rowOff>81644</xdr:rowOff>
    </xdr:from>
    <xdr:to>
      <xdr:col>12</xdr:col>
      <xdr:colOff>217712</xdr:colOff>
      <xdr:row>34</xdr:row>
      <xdr:rowOff>13607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4367890" y="6939644"/>
          <a:ext cx="3837215" cy="27894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12</xdr:col>
      <xdr:colOff>285749</xdr:colOff>
      <xdr:row>24</xdr:row>
      <xdr:rowOff>68036</xdr:rowOff>
    </xdr:from>
    <xdr:to>
      <xdr:col>22</xdr:col>
      <xdr:colOff>123824</xdr:colOff>
      <xdr:row>34</xdr:row>
      <xdr:rowOff>0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8273142" y="6926036"/>
          <a:ext cx="4056289" cy="27894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  <xdr:twoCellAnchor editAs="oneCell">
    <xdr:from>
      <xdr:col>6</xdr:col>
      <xdr:colOff>530680</xdr:colOff>
      <xdr:row>0</xdr:row>
      <xdr:rowOff>163286</xdr:rowOff>
    </xdr:from>
    <xdr:to>
      <xdr:col>6</xdr:col>
      <xdr:colOff>2054680</xdr:colOff>
      <xdr:row>5</xdr:row>
      <xdr:rowOff>58473</xdr:rowOff>
    </xdr:to>
    <xdr:pic>
      <xdr:nvPicPr>
        <xdr:cNvPr id="10" name="Obrázok 9" descr="logo-SSTZ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9787" y="163286"/>
          <a:ext cx="1524000" cy="1323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LNY%20TENIS/Hracie%20plany/TURNAJE/posledne%20funkcne%20verzie/MSR_mladez_v3_office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nual"/>
      <sheetName val="startova listina"/>
      <sheetName val="vylosovanie"/>
      <sheetName val="zoznam zapasov"/>
      <sheetName val="zapisy k stolom"/>
      <sheetName val="skupiny CH"/>
      <sheetName val="skupiny D"/>
      <sheetName val="KO Chlapci"/>
      <sheetName val="KO dievcata"/>
      <sheetName val="CH4"/>
      <sheetName val="D4"/>
      <sheetName val="MIX"/>
      <sheetName val="konecne poradie CH"/>
      <sheetName val="konecne poradie D"/>
      <sheetName val="konecne poradie CH4"/>
      <sheetName val="konecne poradie D4"/>
      <sheetName val="konecne poradie MIX"/>
      <sheetName val="pomocne poradie D4"/>
      <sheetName val="pomocne poradie CH4"/>
      <sheetName val="pomocne poradie MIX"/>
      <sheetName val="KO KODY SPOLU"/>
      <sheetName val="poradie v skupinach"/>
      <sheetName val="casovy plan"/>
    </sheetNames>
    <sheetDataSet>
      <sheetData sheetId="0"/>
      <sheetData sheetId="1"/>
      <sheetData sheetId="2">
        <row r="8">
          <cell r="F8" t="str">
            <v xml:space="preserve"> 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L8" t="str">
            <v>CH1</v>
          </cell>
        </row>
        <row r="9"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>
            <v>9</v>
          </cell>
          <cell r="J9" t="str">
            <v xml:space="preserve"> </v>
          </cell>
          <cell r="L9" t="str">
            <v>CH1</v>
          </cell>
        </row>
        <row r="10"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>
            <v>17</v>
          </cell>
          <cell r="J10" t="str">
            <v xml:space="preserve"> </v>
          </cell>
          <cell r="L10" t="str">
            <v>CH1</v>
          </cell>
        </row>
        <row r="11"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>
            <v>25</v>
          </cell>
          <cell r="J11" t="str">
            <v xml:space="preserve"> </v>
          </cell>
          <cell r="L11" t="str">
            <v>CH1</v>
          </cell>
        </row>
        <row r="12"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e">
            <v>#VALUE!</v>
          </cell>
          <cell r="J12" t="str">
            <v xml:space="preserve"> </v>
          </cell>
          <cell r="L12" t="str">
            <v>CH1</v>
          </cell>
        </row>
        <row r="13"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>
            <v>10</v>
          </cell>
          <cell r="J13" t="str">
            <v xml:space="preserve"> </v>
          </cell>
          <cell r="L13" t="str">
            <v>CH1</v>
          </cell>
        </row>
        <row r="14"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>
            <v>18</v>
          </cell>
          <cell r="J14" t="str">
            <v xml:space="preserve"> </v>
          </cell>
          <cell r="L14" t="str">
            <v>CH1</v>
          </cell>
        </row>
        <row r="15"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>
            <v>26</v>
          </cell>
          <cell r="J15" t="str">
            <v xml:space="preserve"> </v>
          </cell>
          <cell r="L15" t="str">
            <v>CH1</v>
          </cell>
        </row>
        <row r="16">
          <cell r="F16" t="str">
            <v xml:space="preserve"> </v>
          </cell>
          <cell r="G16" t="str">
            <v xml:space="preserve"> </v>
          </cell>
          <cell r="H16" t="str">
            <v xml:space="preserve"> </v>
          </cell>
          <cell r="I16" t="e">
            <v>#VALUE!</v>
          </cell>
          <cell r="J16" t="str">
            <v xml:space="preserve"> </v>
          </cell>
          <cell r="L16" t="str">
            <v>CH2</v>
          </cell>
        </row>
        <row r="17"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>
            <v>11</v>
          </cell>
          <cell r="J17" t="str">
            <v xml:space="preserve"> </v>
          </cell>
          <cell r="L17" t="str">
            <v>CH2</v>
          </cell>
        </row>
        <row r="18"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>
            <v>19</v>
          </cell>
          <cell r="J18" t="str">
            <v xml:space="preserve"> </v>
          </cell>
          <cell r="L18" t="str">
            <v>CH2</v>
          </cell>
        </row>
        <row r="19"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>
            <v>27</v>
          </cell>
          <cell r="J19" t="str">
            <v xml:space="preserve"> </v>
          </cell>
          <cell r="L19" t="str">
            <v>CH2</v>
          </cell>
        </row>
        <row r="20"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e">
            <v>#VALUE!</v>
          </cell>
          <cell r="J20" t="str">
            <v xml:space="preserve"> </v>
          </cell>
          <cell r="L20" t="str">
            <v>CH2</v>
          </cell>
        </row>
        <row r="21">
          <cell r="F21" t="str">
            <v xml:space="preserve"> </v>
          </cell>
          <cell r="G21" t="str">
            <v xml:space="preserve"> </v>
          </cell>
          <cell r="H21" t="str">
            <v xml:space="preserve"> </v>
          </cell>
          <cell r="I21">
            <v>12</v>
          </cell>
          <cell r="J21" t="str">
            <v xml:space="preserve"> </v>
          </cell>
          <cell r="L21" t="str">
            <v>CH2</v>
          </cell>
        </row>
        <row r="22">
          <cell r="F22" t="str">
            <v xml:space="preserve"> </v>
          </cell>
          <cell r="G22" t="str">
            <v xml:space="preserve"> </v>
          </cell>
          <cell r="H22" t="str">
            <v xml:space="preserve"> </v>
          </cell>
          <cell r="I22">
            <v>20</v>
          </cell>
          <cell r="J22" t="str">
            <v xml:space="preserve"> </v>
          </cell>
          <cell r="L22" t="str">
            <v>CH2</v>
          </cell>
        </row>
        <row r="23">
          <cell r="F23" t="str">
            <v xml:space="preserve"> </v>
          </cell>
          <cell r="G23" t="str">
            <v xml:space="preserve"> </v>
          </cell>
          <cell r="H23" t="str">
            <v xml:space="preserve"> </v>
          </cell>
          <cell r="I23">
            <v>28</v>
          </cell>
          <cell r="J23" t="str">
            <v xml:space="preserve"> </v>
          </cell>
          <cell r="L23" t="str">
            <v>CH2</v>
          </cell>
        </row>
        <row r="24">
          <cell r="F24" t="str">
            <v xml:space="preserve"> </v>
          </cell>
          <cell r="G24" t="str">
            <v xml:space="preserve"> </v>
          </cell>
          <cell r="H24" t="str">
            <v xml:space="preserve"> </v>
          </cell>
          <cell r="I24" t="e">
            <v>#VALUE!</v>
          </cell>
          <cell r="J24" t="str">
            <v xml:space="preserve"> </v>
          </cell>
          <cell r="L24" t="str">
            <v>CH3</v>
          </cell>
        </row>
        <row r="25"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>
            <v>13</v>
          </cell>
          <cell r="J25" t="str">
            <v xml:space="preserve"> </v>
          </cell>
          <cell r="L25" t="str">
            <v>CH3</v>
          </cell>
        </row>
        <row r="26">
          <cell r="F26" t="str">
            <v xml:space="preserve"> </v>
          </cell>
          <cell r="G26" t="str">
            <v xml:space="preserve"> </v>
          </cell>
          <cell r="H26" t="str">
            <v xml:space="preserve"> </v>
          </cell>
          <cell r="I26">
            <v>21</v>
          </cell>
          <cell r="J26" t="str">
            <v xml:space="preserve"> </v>
          </cell>
          <cell r="L26" t="str">
            <v>CH3</v>
          </cell>
        </row>
        <row r="27"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>
            <v>29</v>
          </cell>
          <cell r="J27" t="str">
            <v xml:space="preserve"> </v>
          </cell>
          <cell r="L27" t="str">
            <v>CH3</v>
          </cell>
        </row>
        <row r="28"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e">
            <v>#VALUE!</v>
          </cell>
          <cell r="J28" t="str">
            <v xml:space="preserve"> </v>
          </cell>
          <cell r="L28" t="str">
            <v>CH3</v>
          </cell>
        </row>
        <row r="29">
          <cell r="F29" t="str">
            <v xml:space="preserve"> </v>
          </cell>
          <cell r="G29" t="str">
            <v xml:space="preserve"> </v>
          </cell>
          <cell r="H29" t="str">
            <v xml:space="preserve"> </v>
          </cell>
          <cell r="I29">
            <v>14</v>
          </cell>
          <cell r="J29" t="str">
            <v xml:space="preserve"> </v>
          </cell>
          <cell r="L29" t="str">
            <v>CH3</v>
          </cell>
        </row>
        <row r="30">
          <cell r="F30" t="str">
            <v xml:space="preserve"> </v>
          </cell>
          <cell r="G30" t="str">
            <v xml:space="preserve"> </v>
          </cell>
          <cell r="H30" t="str">
            <v xml:space="preserve"> </v>
          </cell>
          <cell r="I30">
            <v>22</v>
          </cell>
          <cell r="J30" t="str">
            <v xml:space="preserve"> </v>
          </cell>
          <cell r="L30" t="str">
            <v>CH3</v>
          </cell>
        </row>
        <row r="31">
          <cell r="F31" t="str">
            <v xml:space="preserve"> </v>
          </cell>
          <cell r="G31" t="str">
            <v xml:space="preserve"> </v>
          </cell>
          <cell r="H31" t="str">
            <v xml:space="preserve"> </v>
          </cell>
          <cell r="I31">
            <v>30</v>
          </cell>
          <cell r="J31" t="str">
            <v xml:space="preserve"> </v>
          </cell>
          <cell r="L31" t="str">
            <v>CH3</v>
          </cell>
        </row>
        <row r="32">
          <cell r="F32" t="str">
            <v xml:space="preserve"> </v>
          </cell>
          <cell r="G32" t="str">
            <v xml:space="preserve"> </v>
          </cell>
          <cell r="H32" t="str">
            <v xml:space="preserve"> </v>
          </cell>
          <cell r="I32" t="e">
            <v>#VALUE!</v>
          </cell>
          <cell r="J32" t="str">
            <v xml:space="preserve"> </v>
          </cell>
          <cell r="L32" t="str">
            <v>CH4</v>
          </cell>
        </row>
        <row r="33"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>
            <v>15</v>
          </cell>
          <cell r="J33" t="str">
            <v xml:space="preserve"> </v>
          </cell>
          <cell r="L33" t="str">
            <v>CH4</v>
          </cell>
        </row>
        <row r="34"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>
            <v>23</v>
          </cell>
          <cell r="J34" t="str">
            <v xml:space="preserve"> </v>
          </cell>
          <cell r="L34" t="str">
            <v>CH4</v>
          </cell>
        </row>
        <row r="35"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>
            <v>31</v>
          </cell>
          <cell r="J35" t="str">
            <v xml:space="preserve"> </v>
          </cell>
          <cell r="L35" t="str">
            <v>CH4</v>
          </cell>
        </row>
        <row r="36"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e">
            <v>#VALUE!</v>
          </cell>
          <cell r="J36" t="str">
            <v xml:space="preserve"> </v>
          </cell>
          <cell r="L36" t="str">
            <v>CH4</v>
          </cell>
        </row>
        <row r="37"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>
            <v>16</v>
          </cell>
          <cell r="J37" t="str">
            <v xml:space="preserve"> </v>
          </cell>
          <cell r="L37" t="str">
            <v>CH4</v>
          </cell>
        </row>
        <row r="38">
          <cell r="F38" t="str">
            <v xml:space="preserve"> </v>
          </cell>
          <cell r="G38" t="str">
            <v xml:space="preserve"> </v>
          </cell>
          <cell r="H38" t="str">
            <v xml:space="preserve"> </v>
          </cell>
          <cell r="I38">
            <v>24</v>
          </cell>
          <cell r="J38" t="str">
            <v xml:space="preserve"> </v>
          </cell>
          <cell r="L38" t="str">
            <v>CH4</v>
          </cell>
        </row>
        <row r="39">
          <cell r="F39" t="str">
            <v xml:space="preserve"> </v>
          </cell>
          <cell r="G39" t="str">
            <v xml:space="preserve"> </v>
          </cell>
          <cell r="H39" t="str">
            <v xml:space="preserve"> </v>
          </cell>
          <cell r="I39">
            <v>32</v>
          </cell>
          <cell r="J39" t="str">
            <v xml:space="preserve"> </v>
          </cell>
          <cell r="L39" t="str">
            <v>CH4</v>
          </cell>
        </row>
        <row r="41">
          <cell r="G41" t="str">
            <v>Dievčatá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F44" t="str">
            <v>Priezvisko, meno</v>
          </cell>
          <cell r="G44" t="str">
            <v>nar.</v>
          </cell>
          <cell r="H44" t="str">
            <v>klub</v>
          </cell>
          <cell r="I44" t="str">
            <v>rebríček</v>
          </cell>
          <cell r="J44" t="str">
            <v>body v rebríčku</v>
          </cell>
          <cell r="L44" t="str">
            <v>kod</v>
          </cell>
        </row>
        <row r="45"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L45" t="str">
            <v>D1</v>
          </cell>
        </row>
        <row r="46"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L46" t="str">
            <v>D1</v>
          </cell>
        </row>
        <row r="47"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L47" t="str">
            <v>D1</v>
          </cell>
        </row>
        <row r="48"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L48" t="str">
            <v>D1</v>
          </cell>
        </row>
        <row r="49"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L49" t="str">
            <v>D1</v>
          </cell>
        </row>
        <row r="50">
          <cell r="F50" t="str">
            <v xml:space="preserve"> </v>
          </cell>
          <cell r="G50" t="str">
            <v xml:space="preserve"> </v>
          </cell>
          <cell r="H50" t="str">
            <v xml:space="preserve"> </v>
          </cell>
          <cell r="I50" t="str">
            <v xml:space="preserve"> </v>
          </cell>
          <cell r="J50" t="str">
            <v xml:space="preserve"> </v>
          </cell>
          <cell r="L50" t="str">
            <v>D1</v>
          </cell>
        </row>
        <row r="51">
          <cell r="F51" t="str">
            <v xml:space="preserve"> </v>
          </cell>
          <cell r="G51" t="str">
            <v xml:space="preserve"> </v>
          </cell>
          <cell r="H51" t="str">
            <v xml:space="preserve"> </v>
          </cell>
          <cell r="I51" t="str">
            <v xml:space="preserve"> </v>
          </cell>
          <cell r="J51" t="str">
            <v xml:space="preserve"> </v>
          </cell>
          <cell r="L51" t="str">
            <v>D1</v>
          </cell>
        </row>
        <row r="52"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L52" t="str">
            <v>D1</v>
          </cell>
        </row>
        <row r="53"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L53" t="str">
            <v>D2</v>
          </cell>
        </row>
        <row r="54"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L54" t="str">
            <v>D2</v>
          </cell>
        </row>
        <row r="55"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L55" t="str">
            <v>D2</v>
          </cell>
        </row>
        <row r="56"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L56" t="str">
            <v>D2</v>
          </cell>
        </row>
        <row r="57"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L57" t="str">
            <v>D2</v>
          </cell>
        </row>
        <row r="58"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L58" t="str">
            <v>D2</v>
          </cell>
        </row>
        <row r="59"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  <cell r="I59" t="str">
            <v xml:space="preserve"> </v>
          </cell>
          <cell r="J59" t="str">
            <v xml:space="preserve"> </v>
          </cell>
          <cell r="L59" t="str">
            <v>D2</v>
          </cell>
        </row>
        <row r="60"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  <cell r="I60" t="str">
            <v xml:space="preserve"> </v>
          </cell>
          <cell r="J60" t="str">
            <v xml:space="preserve"> </v>
          </cell>
          <cell r="L60" t="str">
            <v>D2</v>
          </cell>
        </row>
        <row r="61"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L61" t="str">
            <v>D3</v>
          </cell>
        </row>
        <row r="62"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L62" t="str">
            <v>D3</v>
          </cell>
        </row>
        <row r="63"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L63" t="str">
            <v>D3</v>
          </cell>
        </row>
        <row r="64">
          <cell r="F64" t="str">
            <v xml:space="preserve"> </v>
          </cell>
          <cell r="G64" t="str">
            <v xml:space="preserve"> </v>
          </cell>
          <cell r="H64" t="str">
            <v xml:space="preserve"> </v>
          </cell>
          <cell r="I64" t="str">
            <v xml:space="preserve"> </v>
          </cell>
          <cell r="J64" t="str">
            <v xml:space="preserve"> </v>
          </cell>
          <cell r="L64" t="str">
            <v>D3</v>
          </cell>
        </row>
        <row r="65">
          <cell r="F65" t="str">
            <v xml:space="preserve"> </v>
          </cell>
          <cell r="G65" t="str">
            <v xml:space="preserve"> </v>
          </cell>
          <cell r="H65" t="str">
            <v xml:space="preserve"> </v>
          </cell>
          <cell r="I65" t="str">
            <v xml:space="preserve"> </v>
          </cell>
          <cell r="J65" t="str">
            <v xml:space="preserve"> </v>
          </cell>
          <cell r="L65" t="str">
            <v>D3</v>
          </cell>
        </row>
        <row r="66">
          <cell r="F66" t="str">
            <v xml:space="preserve"> 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L66" t="str">
            <v>D3</v>
          </cell>
        </row>
        <row r="67">
          <cell r="F67" t="str">
            <v xml:space="preserve"> 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 t="str">
            <v xml:space="preserve"> </v>
          </cell>
          <cell r="L67" t="str">
            <v>D3</v>
          </cell>
        </row>
        <row r="68">
          <cell r="F68" t="str">
            <v xml:space="preserve"> </v>
          </cell>
          <cell r="G68" t="str">
            <v xml:space="preserve"> </v>
          </cell>
          <cell r="H68" t="str">
            <v xml:space="preserve"> </v>
          </cell>
          <cell r="I68" t="str">
            <v xml:space="preserve"> </v>
          </cell>
          <cell r="J68" t="str">
            <v xml:space="preserve"> </v>
          </cell>
          <cell r="L68" t="str">
            <v>D3</v>
          </cell>
        </row>
        <row r="71">
          <cell r="G71" t="str">
            <v>Štvorhry chlapci</v>
          </cell>
        </row>
        <row r="74">
          <cell r="F74" t="str">
            <v>Priezvisko, meno</v>
          </cell>
          <cell r="G74" t="str">
            <v>nar.</v>
          </cell>
          <cell r="H74" t="str">
            <v>klub</v>
          </cell>
          <cell r="I74" t="str">
            <v>bodová hodnota hráčov</v>
          </cell>
          <cell r="J74" t="str">
            <v>bodová hodnota dvojice</v>
          </cell>
          <cell r="L74">
            <v>0</v>
          </cell>
        </row>
        <row r="75">
          <cell r="F75" t="str">
            <v xml:space="preserve"> </v>
          </cell>
          <cell r="G75" t="str">
            <v xml:space="preserve"> </v>
          </cell>
          <cell r="H75" t="str">
            <v xml:space="preserve"> </v>
          </cell>
          <cell r="I75" t="str">
            <v xml:space="preserve"> </v>
          </cell>
          <cell r="J75">
            <v>0</v>
          </cell>
          <cell r="K75">
            <v>1</v>
          </cell>
          <cell r="L75">
            <v>11</v>
          </cell>
        </row>
        <row r="76">
          <cell r="F76" t="str">
            <v xml:space="preserve"> </v>
          </cell>
          <cell r="G76" t="str">
            <v xml:space="preserve"> </v>
          </cell>
          <cell r="H76" t="str">
            <v xml:space="preserve"> </v>
          </cell>
          <cell r="I76" t="str">
            <v xml:space="preserve"> </v>
          </cell>
          <cell r="J76">
            <v>0</v>
          </cell>
          <cell r="L76">
            <v>12</v>
          </cell>
        </row>
        <row r="77">
          <cell r="F77" t="str">
            <v xml:space="preserve"> </v>
          </cell>
          <cell r="G77" t="str">
            <v xml:space="preserve"> </v>
          </cell>
          <cell r="H77" t="str">
            <v xml:space="preserve"> </v>
          </cell>
          <cell r="I77" t="str">
            <v xml:space="preserve"> </v>
          </cell>
          <cell r="J77">
            <v>0</v>
          </cell>
          <cell r="L77">
            <v>21</v>
          </cell>
        </row>
        <row r="78">
          <cell r="F78" t="str">
            <v xml:space="preserve"> </v>
          </cell>
          <cell r="G78" t="str">
            <v xml:space="preserve"> </v>
          </cell>
          <cell r="H78" t="str">
            <v xml:space="preserve"> </v>
          </cell>
          <cell r="I78" t="str">
            <v xml:space="preserve"> </v>
          </cell>
          <cell r="J78">
            <v>0</v>
          </cell>
          <cell r="L78">
            <v>22</v>
          </cell>
        </row>
        <row r="79">
          <cell r="F79" t="str">
            <v xml:space="preserve"> </v>
          </cell>
          <cell r="G79" t="str">
            <v xml:space="preserve"> </v>
          </cell>
          <cell r="H79" t="str">
            <v xml:space="preserve"> </v>
          </cell>
          <cell r="I79" t="str">
            <v xml:space="preserve"> </v>
          </cell>
          <cell r="J79">
            <v>0</v>
          </cell>
          <cell r="L79">
            <v>31</v>
          </cell>
        </row>
        <row r="80">
          <cell r="F80" t="str">
            <v xml:space="preserve"> </v>
          </cell>
          <cell r="G80" t="str">
            <v xml:space="preserve"> </v>
          </cell>
          <cell r="H80" t="str">
            <v xml:space="preserve"> </v>
          </cell>
          <cell r="I80" t="str">
            <v xml:space="preserve"> </v>
          </cell>
          <cell r="J80">
            <v>0</v>
          </cell>
          <cell r="L80">
            <v>32</v>
          </cell>
        </row>
        <row r="81">
          <cell r="F81" t="str">
            <v xml:space="preserve"> </v>
          </cell>
          <cell r="G81" t="str">
            <v xml:space="preserve"> </v>
          </cell>
          <cell r="H81" t="str">
            <v xml:space="preserve"> </v>
          </cell>
          <cell r="I81" t="str">
            <v xml:space="preserve"> </v>
          </cell>
          <cell r="J81">
            <v>0</v>
          </cell>
          <cell r="L81">
            <v>41</v>
          </cell>
        </row>
        <row r="82">
          <cell r="F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>
            <v>0</v>
          </cell>
          <cell r="L82">
            <v>42</v>
          </cell>
        </row>
        <row r="83"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>
            <v>0</v>
          </cell>
          <cell r="L83">
            <v>51</v>
          </cell>
        </row>
        <row r="84"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>
            <v>0</v>
          </cell>
          <cell r="L84">
            <v>52</v>
          </cell>
        </row>
        <row r="85"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>
            <v>0</v>
          </cell>
          <cell r="L85">
            <v>61</v>
          </cell>
        </row>
        <row r="86"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>
            <v>0</v>
          </cell>
          <cell r="L86">
            <v>62</v>
          </cell>
        </row>
        <row r="87"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>
            <v>0</v>
          </cell>
          <cell r="L87">
            <v>71</v>
          </cell>
        </row>
        <row r="88"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>
            <v>0</v>
          </cell>
          <cell r="L88">
            <v>72</v>
          </cell>
        </row>
        <row r="89"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>
            <v>0</v>
          </cell>
          <cell r="L89">
            <v>81</v>
          </cell>
        </row>
        <row r="90">
          <cell r="F90" t="str">
            <v xml:space="preserve"> 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>
            <v>0</v>
          </cell>
          <cell r="L90">
            <v>82</v>
          </cell>
        </row>
        <row r="91">
          <cell r="F91" t="str">
            <v xml:space="preserve"> </v>
          </cell>
          <cell r="G91" t="str">
            <v xml:space="preserve"> </v>
          </cell>
          <cell r="H91" t="str">
            <v xml:space="preserve"> </v>
          </cell>
          <cell r="I91" t="str">
            <v xml:space="preserve"> </v>
          </cell>
          <cell r="J91">
            <v>0</v>
          </cell>
          <cell r="L91">
            <v>91</v>
          </cell>
        </row>
        <row r="92"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>
            <v>0</v>
          </cell>
          <cell r="L92">
            <v>92</v>
          </cell>
        </row>
        <row r="93"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>
            <v>0</v>
          </cell>
          <cell r="L93">
            <v>101</v>
          </cell>
        </row>
        <row r="94"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>
            <v>0</v>
          </cell>
          <cell r="L94">
            <v>102</v>
          </cell>
        </row>
        <row r="95">
          <cell r="F95" t="str">
            <v xml:space="preserve"> </v>
          </cell>
          <cell r="G95" t="str">
            <v xml:space="preserve"> </v>
          </cell>
          <cell r="H95" t="str">
            <v xml:space="preserve"> </v>
          </cell>
          <cell r="I95" t="str">
            <v xml:space="preserve"> </v>
          </cell>
          <cell r="J95">
            <v>0</v>
          </cell>
          <cell r="L95">
            <v>111</v>
          </cell>
        </row>
        <row r="96">
          <cell r="F96" t="str">
            <v xml:space="preserve"> </v>
          </cell>
          <cell r="G96" t="str">
            <v xml:space="preserve"> </v>
          </cell>
          <cell r="H96" t="str">
            <v xml:space="preserve"> </v>
          </cell>
          <cell r="I96" t="str">
            <v xml:space="preserve"> </v>
          </cell>
          <cell r="J96">
            <v>0</v>
          </cell>
          <cell r="L96">
            <v>112</v>
          </cell>
        </row>
        <row r="97">
          <cell r="F97" t="str">
            <v xml:space="preserve"> 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>
            <v>0</v>
          </cell>
          <cell r="L97">
            <v>121</v>
          </cell>
        </row>
        <row r="98">
          <cell r="F98" t="str">
            <v xml:space="preserve"> </v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>
            <v>0</v>
          </cell>
          <cell r="L98">
            <v>122</v>
          </cell>
        </row>
        <row r="99"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>
            <v>0</v>
          </cell>
          <cell r="L99">
            <v>131</v>
          </cell>
        </row>
        <row r="100"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>
            <v>0</v>
          </cell>
          <cell r="L100">
            <v>132</v>
          </cell>
        </row>
        <row r="101">
          <cell r="F101" t="str">
            <v xml:space="preserve"> </v>
          </cell>
          <cell r="G101" t="str">
            <v xml:space="preserve"> </v>
          </cell>
          <cell r="H101" t="str">
            <v xml:space="preserve"> </v>
          </cell>
          <cell r="I101" t="str">
            <v xml:space="preserve"> </v>
          </cell>
          <cell r="J101">
            <v>0</v>
          </cell>
          <cell r="L101">
            <v>141</v>
          </cell>
        </row>
        <row r="102">
          <cell r="F102" t="str">
            <v xml:space="preserve"> </v>
          </cell>
          <cell r="G102" t="str">
            <v xml:space="preserve"> </v>
          </cell>
          <cell r="H102" t="str">
            <v xml:space="preserve"> </v>
          </cell>
          <cell r="I102" t="str">
            <v xml:space="preserve"> </v>
          </cell>
          <cell r="J102">
            <v>0</v>
          </cell>
          <cell r="L102">
            <v>142</v>
          </cell>
        </row>
        <row r="103">
          <cell r="F103" t="str">
            <v xml:space="preserve"> 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>
            <v>0</v>
          </cell>
          <cell r="L103">
            <v>151</v>
          </cell>
        </row>
        <row r="104">
          <cell r="F104" t="str">
            <v xml:space="preserve"> </v>
          </cell>
          <cell r="G104" t="str">
            <v xml:space="preserve"> </v>
          </cell>
          <cell r="H104" t="str">
            <v xml:space="preserve"> </v>
          </cell>
          <cell r="I104" t="str">
            <v xml:space="preserve"> </v>
          </cell>
          <cell r="J104">
            <v>0</v>
          </cell>
          <cell r="L104">
            <v>152</v>
          </cell>
        </row>
        <row r="105"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>
            <v>0</v>
          </cell>
          <cell r="L105">
            <v>161</v>
          </cell>
        </row>
        <row r="106"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>
            <v>0</v>
          </cell>
          <cell r="L106">
            <v>162</v>
          </cell>
        </row>
        <row r="107">
          <cell r="F107" t="str">
            <v>X</v>
          </cell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>
            <v>0</v>
          </cell>
        </row>
        <row r="109">
          <cell r="G109" t="str">
            <v>Štvorhry dievčatá</v>
          </cell>
        </row>
        <row r="112">
          <cell r="F112" t="str">
            <v>Priezvisko, meno</v>
          </cell>
          <cell r="G112" t="str">
            <v>nar.</v>
          </cell>
          <cell r="H112" t="str">
            <v>klub</v>
          </cell>
          <cell r="I112" t="str">
            <v>bodová hodnota hráčov</v>
          </cell>
          <cell r="J112" t="str">
            <v>bodová hodnota dvojice</v>
          </cell>
          <cell r="L112">
            <v>0</v>
          </cell>
        </row>
        <row r="113"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>
            <v>0</v>
          </cell>
          <cell r="L113">
            <v>11</v>
          </cell>
        </row>
        <row r="114"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>
            <v>0</v>
          </cell>
          <cell r="L114">
            <v>12</v>
          </cell>
        </row>
        <row r="115"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  <cell r="I115" t="str">
            <v xml:space="preserve"> </v>
          </cell>
          <cell r="J115">
            <v>0</v>
          </cell>
          <cell r="L115">
            <v>21</v>
          </cell>
        </row>
        <row r="116"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  <cell r="I116" t="str">
            <v xml:space="preserve"> </v>
          </cell>
          <cell r="J116">
            <v>0</v>
          </cell>
          <cell r="L116">
            <v>22</v>
          </cell>
        </row>
        <row r="117"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I117" t="str">
            <v xml:space="preserve"> </v>
          </cell>
          <cell r="J117">
            <v>0</v>
          </cell>
          <cell r="L117">
            <v>31</v>
          </cell>
        </row>
        <row r="118"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  <cell r="I118" t="str">
            <v xml:space="preserve"> </v>
          </cell>
          <cell r="J118">
            <v>0</v>
          </cell>
          <cell r="L118">
            <v>32</v>
          </cell>
        </row>
        <row r="119">
          <cell r="F119" t="str">
            <v xml:space="preserve"> </v>
          </cell>
          <cell r="G119" t="str">
            <v xml:space="preserve"> </v>
          </cell>
          <cell r="H119" t="str">
            <v xml:space="preserve"> </v>
          </cell>
          <cell r="I119" t="str">
            <v xml:space="preserve"> </v>
          </cell>
          <cell r="J119">
            <v>0</v>
          </cell>
          <cell r="L119">
            <v>41</v>
          </cell>
        </row>
        <row r="120"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>
            <v>0</v>
          </cell>
          <cell r="L120">
            <v>42</v>
          </cell>
        </row>
        <row r="121"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>
            <v>0</v>
          </cell>
          <cell r="L121">
            <v>51</v>
          </cell>
        </row>
        <row r="122">
          <cell r="F122" t="str">
            <v xml:space="preserve"> </v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>
            <v>0</v>
          </cell>
          <cell r="L122">
            <v>52</v>
          </cell>
        </row>
        <row r="123">
          <cell r="F123" t="str">
            <v xml:space="preserve"> </v>
          </cell>
          <cell r="G123" t="str">
            <v xml:space="preserve"> </v>
          </cell>
          <cell r="H123" t="str">
            <v xml:space="preserve"> </v>
          </cell>
          <cell r="I123" t="str">
            <v xml:space="preserve"> </v>
          </cell>
          <cell r="J123">
            <v>0</v>
          </cell>
          <cell r="L123">
            <v>61</v>
          </cell>
        </row>
        <row r="124">
          <cell r="F124" t="str">
            <v xml:space="preserve"> </v>
          </cell>
          <cell r="G124" t="str">
            <v xml:space="preserve"> </v>
          </cell>
          <cell r="H124" t="str">
            <v xml:space="preserve"> </v>
          </cell>
          <cell r="I124" t="str">
            <v xml:space="preserve"> </v>
          </cell>
          <cell r="J124">
            <v>0</v>
          </cell>
          <cell r="L124">
            <v>62</v>
          </cell>
        </row>
        <row r="125">
          <cell r="F125" t="str">
            <v xml:space="preserve"> </v>
          </cell>
          <cell r="G125" t="str">
            <v xml:space="preserve"> </v>
          </cell>
          <cell r="H125" t="str">
            <v xml:space="preserve"> </v>
          </cell>
          <cell r="I125" t="str">
            <v xml:space="preserve"> </v>
          </cell>
          <cell r="J125">
            <v>0</v>
          </cell>
          <cell r="L125">
            <v>71</v>
          </cell>
        </row>
        <row r="126">
          <cell r="F126" t="str">
            <v xml:space="preserve"> </v>
          </cell>
          <cell r="G126" t="str">
            <v xml:space="preserve"> </v>
          </cell>
          <cell r="H126" t="str">
            <v xml:space="preserve"> </v>
          </cell>
          <cell r="I126" t="str">
            <v xml:space="preserve"> </v>
          </cell>
          <cell r="J126">
            <v>0</v>
          </cell>
          <cell r="L126">
            <v>72</v>
          </cell>
        </row>
        <row r="127">
          <cell r="F127" t="str">
            <v xml:space="preserve"> </v>
          </cell>
          <cell r="G127" t="str">
            <v xml:space="preserve"> </v>
          </cell>
          <cell r="H127" t="str">
            <v xml:space="preserve"> </v>
          </cell>
          <cell r="I127" t="str">
            <v xml:space="preserve"> </v>
          </cell>
          <cell r="J127">
            <v>0</v>
          </cell>
          <cell r="L127">
            <v>81</v>
          </cell>
        </row>
        <row r="128">
          <cell r="F128" t="str">
            <v xml:space="preserve"> </v>
          </cell>
          <cell r="G128" t="str">
            <v xml:space="preserve"> </v>
          </cell>
          <cell r="H128" t="str">
            <v xml:space="preserve"> </v>
          </cell>
          <cell r="I128" t="str">
            <v xml:space="preserve"> </v>
          </cell>
          <cell r="J128">
            <v>0</v>
          </cell>
          <cell r="L128">
            <v>82</v>
          </cell>
        </row>
        <row r="129">
          <cell r="F129" t="str">
            <v xml:space="preserve"> </v>
          </cell>
          <cell r="G129" t="str">
            <v xml:space="preserve"> </v>
          </cell>
          <cell r="H129" t="str">
            <v xml:space="preserve"> </v>
          </cell>
          <cell r="I129" t="str">
            <v xml:space="preserve"> </v>
          </cell>
          <cell r="J129">
            <v>0</v>
          </cell>
          <cell r="L129">
            <v>91</v>
          </cell>
        </row>
        <row r="130">
          <cell r="F130" t="str">
            <v xml:space="preserve"> </v>
          </cell>
          <cell r="G130" t="str">
            <v xml:space="preserve"> </v>
          </cell>
          <cell r="H130" t="str">
            <v xml:space="preserve"> </v>
          </cell>
          <cell r="I130" t="str">
            <v xml:space="preserve"> </v>
          </cell>
          <cell r="J130">
            <v>0</v>
          </cell>
          <cell r="L130">
            <v>92</v>
          </cell>
        </row>
        <row r="131">
          <cell r="F131" t="str">
            <v xml:space="preserve"> </v>
          </cell>
          <cell r="G131" t="str">
            <v xml:space="preserve"> </v>
          </cell>
          <cell r="H131" t="str">
            <v xml:space="preserve"> </v>
          </cell>
          <cell r="I131" t="str">
            <v xml:space="preserve"> </v>
          </cell>
          <cell r="J131">
            <v>0</v>
          </cell>
          <cell r="L131">
            <v>101</v>
          </cell>
        </row>
        <row r="132">
          <cell r="F132" t="str">
            <v xml:space="preserve"> </v>
          </cell>
          <cell r="G132" t="str">
            <v xml:space="preserve"> </v>
          </cell>
          <cell r="H132" t="str">
            <v xml:space="preserve"> </v>
          </cell>
          <cell r="I132" t="str">
            <v xml:space="preserve"> </v>
          </cell>
          <cell r="J132">
            <v>0</v>
          </cell>
          <cell r="L132">
            <v>102</v>
          </cell>
        </row>
        <row r="133">
          <cell r="F133" t="str">
            <v xml:space="preserve"> </v>
          </cell>
          <cell r="G133" t="str">
            <v xml:space="preserve"> </v>
          </cell>
          <cell r="H133" t="str">
            <v xml:space="preserve"> </v>
          </cell>
          <cell r="I133" t="str">
            <v xml:space="preserve"> </v>
          </cell>
          <cell r="J133">
            <v>0</v>
          </cell>
          <cell r="L133">
            <v>111</v>
          </cell>
        </row>
        <row r="134">
          <cell r="F134" t="str">
            <v xml:space="preserve"> </v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>
            <v>0</v>
          </cell>
          <cell r="L134">
            <v>112</v>
          </cell>
        </row>
        <row r="135">
          <cell r="F135" t="str">
            <v xml:space="preserve"> </v>
          </cell>
          <cell r="G135" t="str">
            <v xml:space="preserve"> </v>
          </cell>
          <cell r="H135" t="str">
            <v xml:space="preserve"> </v>
          </cell>
          <cell r="I135" t="str">
            <v xml:space="preserve"> </v>
          </cell>
          <cell r="J135">
            <v>0</v>
          </cell>
          <cell r="L135">
            <v>121</v>
          </cell>
        </row>
        <row r="136">
          <cell r="F136" t="str">
            <v xml:space="preserve"> </v>
          </cell>
          <cell r="G136" t="str">
            <v xml:space="preserve"> </v>
          </cell>
          <cell r="H136" t="str">
            <v xml:space="preserve"> </v>
          </cell>
          <cell r="I136" t="str">
            <v xml:space="preserve"> </v>
          </cell>
          <cell r="J136">
            <v>0</v>
          </cell>
          <cell r="L136">
            <v>122</v>
          </cell>
        </row>
        <row r="137">
          <cell r="F137" t="str">
            <v>X</v>
          </cell>
          <cell r="G137" t="str">
            <v>X</v>
          </cell>
          <cell r="H137" t="str">
            <v>X</v>
          </cell>
          <cell r="I137" t="str">
            <v>X</v>
          </cell>
          <cell r="J137" t="str">
            <v>X</v>
          </cell>
          <cell r="K137" t="str">
            <v>X</v>
          </cell>
          <cell r="L137" t="str">
            <v>X</v>
          </cell>
        </row>
        <row r="139">
          <cell r="G139" t="str">
            <v>Zmiešané štvorhry</v>
          </cell>
        </row>
        <row r="142">
          <cell r="F142" t="str">
            <v>Priezvisko, meno</v>
          </cell>
          <cell r="G142" t="str">
            <v>nar.</v>
          </cell>
          <cell r="H142" t="str">
            <v>klub</v>
          </cell>
          <cell r="I142" t="str">
            <v>bodová hodnota hráčov</v>
          </cell>
          <cell r="J142" t="str">
            <v>bodová hodnota dvojice</v>
          </cell>
        </row>
        <row r="143"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>
            <v>0</v>
          </cell>
          <cell r="L143">
            <v>11</v>
          </cell>
        </row>
        <row r="144"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>
            <v>0</v>
          </cell>
          <cell r="L144">
            <v>12</v>
          </cell>
        </row>
        <row r="145"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>
            <v>0</v>
          </cell>
          <cell r="L145">
            <v>21</v>
          </cell>
        </row>
        <row r="146"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>
            <v>0</v>
          </cell>
          <cell r="L146">
            <v>22</v>
          </cell>
        </row>
        <row r="147"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>
            <v>0</v>
          </cell>
          <cell r="L147">
            <v>31</v>
          </cell>
        </row>
        <row r="148"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>
            <v>0</v>
          </cell>
          <cell r="L148">
            <v>32</v>
          </cell>
        </row>
        <row r="149">
          <cell r="F149" t="str">
            <v xml:space="preserve"> </v>
          </cell>
          <cell r="G149" t="str">
            <v xml:space="preserve"> </v>
          </cell>
          <cell r="H149" t="str">
            <v xml:space="preserve"> </v>
          </cell>
          <cell r="I149" t="str">
            <v xml:space="preserve"> </v>
          </cell>
          <cell r="J149">
            <v>0</v>
          </cell>
          <cell r="L149">
            <v>41</v>
          </cell>
        </row>
        <row r="150">
          <cell r="F150" t="str">
            <v xml:space="preserve"> </v>
          </cell>
          <cell r="G150" t="str">
            <v xml:space="preserve"> </v>
          </cell>
          <cell r="H150" t="str">
            <v xml:space="preserve"> </v>
          </cell>
          <cell r="I150" t="str">
            <v xml:space="preserve"> </v>
          </cell>
          <cell r="J150">
            <v>0</v>
          </cell>
          <cell r="L150">
            <v>42</v>
          </cell>
        </row>
        <row r="151">
          <cell r="F151" t="str">
            <v xml:space="preserve"> </v>
          </cell>
          <cell r="G151" t="str">
            <v xml:space="preserve"> </v>
          </cell>
          <cell r="H151" t="str">
            <v xml:space="preserve"> </v>
          </cell>
          <cell r="I151" t="str">
            <v xml:space="preserve"> </v>
          </cell>
          <cell r="J151">
            <v>0</v>
          </cell>
          <cell r="L151">
            <v>51</v>
          </cell>
        </row>
        <row r="152"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>
            <v>0</v>
          </cell>
          <cell r="L152">
            <v>52</v>
          </cell>
        </row>
        <row r="153"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>
            <v>0</v>
          </cell>
          <cell r="L153">
            <v>61</v>
          </cell>
        </row>
        <row r="154"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  <cell r="I154" t="str">
            <v xml:space="preserve"> </v>
          </cell>
          <cell r="J154">
            <v>0</v>
          </cell>
          <cell r="L154">
            <v>62</v>
          </cell>
        </row>
        <row r="155">
          <cell r="F155" t="str">
            <v xml:space="preserve"> </v>
          </cell>
          <cell r="G155" t="str">
            <v xml:space="preserve"> </v>
          </cell>
          <cell r="H155" t="str">
            <v xml:space="preserve"> </v>
          </cell>
          <cell r="I155" t="str">
            <v xml:space="preserve"> </v>
          </cell>
          <cell r="J155">
            <v>0</v>
          </cell>
          <cell r="L155">
            <v>71</v>
          </cell>
        </row>
        <row r="156">
          <cell r="F156" t="str">
            <v xml:space="preserve"> </v>
          </cell>
          <cell r="G156" t="str">
            <v xml:space="preserve"> </v>
          </cell>
          <cell r="H156" t="str">
            <v xml:space="preserve"> </v>
          </cell>
          <cell r="I156" t="str">
            <v xml:space="preserve"> </v>
          </cell>
          <cell r="J156">
            <v>0</v>
          </cell>
          <cell r="L156">
            <v>72</v>
          </cell>
        </row>
        <row r="157">
          <cell r="F157" t="str">
            <v xml:space="preserve"> </v>
          </cell>
          <cell r="G157" t="str">
            <v xml:space="preserve"> </v>
          </cell>
          <cell r="H157" t="str">
            <v xml:space="preserve"> </v>
          </cell>
          <cell r="I157" t="str">
            <v xml:space="preserve"> </v>
          </cell>
          <cell r="J157">
            <v>0</v>
          </cell>
          <cell r="L157">
            <v>81</v>
          </cell>
        </row>
        <row r="158">
          <cell r="F158" t="str">
            <v xml:space="preserve"> </v>
          </cell>
          <cell r="G158" t="str">
            <v xml:space="preserve"> </v>
          </cell>
          <cell r="H158" t="str">
            <v xml:space="preserve"> </v>
          </cell>
          <cell r="I158" t="str">
            <v xml:space="preserve"> </v>
          </cell>
          <cell r="J158">
            <v>0</v>
          </cell>
          <cell r="L158">
            <v>82</v>
          </cell>
        </row>
        <row r="159">
          <cell r="F159" t="str">
            <v xml:space="preserve"> </v>
          </cell>
          <cell r="G159" t="str">
            <v xml:space="preserve"> </v>
          </cell>
          <cell r="H159" t="str">
            <v xml:space="preserve"> </v>
          </cell>
          <cell r="I159" t="str">
            <v xml:space="preserve"> </v>
          </cell>
          <cell r="J159">
            <v>0</v>
          </cell>
          <cell r="L159">
            <v>91</v>
          </cell>
        </row>
        <row r="160"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>
            <v>0</v>
          </cell>
          <cell r="L160">
            <v>92</v>
          </cell>
        </row>
        <row r="161">
          <cell r="F161" t="str">
            <v xml:space="preserve"> </v>
          </cell>
          <cell r="G161" t="str">
            <v xml:space="preserve"> </v>
          </cell>
          <cell r="H161" t="str">
            <v xml:space="preserve"> </v>
          </cell>
          <cell r="I161" t="str">
            <v xml:space="preserve"> </v>
          </cell>
          <cell r="J161">
            <v>0</v>
          </cell>
          <cell r="L161">
            <v>101</v>
          </cell>
        </row>
        <row r="162"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>
            <v>0</v>
          </cell>
          <cell r="L162">
            <v>102</v>
          </cell>
        </row>
        <row r="163"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>
            <v>0</v>
          </cell>
          <cell r="L163">
            <v>111</v>
          </cell>
        </row>
        <row r="164"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>
            <v>0</v>
          </cell>
          <cell r="L164">
            <v>112</v>
          </cell>
        </row>
        <row r="165"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>
            <v>0</v>
          </cell>
          <cell r="L165">
            <v>121</v>
          </cell>
        </row>
        <row r="166"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  <cell r="I166" t="str">
            <v xml:space="preserve"> </v>
          </cell>
          <cell r="J166">
            <v>0</v>
          </cell>
          <cell r="L166">
            <v>122</v>
          </cell>
        </row>
        <row r="167"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>
            <v>0</v>
          </cell>
          <cell r="L167">
            <v>131</v>
          </cell>
        </row>
        <row r="168"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  <cell r="I168" t="str">
            <v xml:space="preserve"> </v>
          </cell>
          <cell r="J168">
            <v>0</v>
          </cell>
          <cell r="L168">
            <v>132</v>
          </cell>
        </row>
        <row r="169">
          <cell r="F169" t="str">
            <v xml:space="preserve"> </v>
          </cell>
          <cell r="G169" t="str">
            <v xml:space="preserve"> </v>
          </cell>
          <cell r="H169" t="str">
            <v xml:space="preserve"> </v>
          </cell>
          <cell r="I169" t="str">
            <v xml:space="preserve"> </v>
          </cell>
          <cell r="J169">
            <v>0</v>
          </cell>
          <cell r="L169">
            <v>141</v>
          </cell>
        </row>
        <row r="170"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>
            <v>0</v>
          </cell>
          <cell r="L170">
            <v>142</v>
          </cell>
        </row>
        <row r="171">
          <cell r="F171" t="str">
            <v xml:space="preserve"> </v>
          </cell>
          <cell r="G171" t="str">
            <v xml:space="preserve"> </v>
          </cell>
          <cell r="H171" t="str">
            <v xml:space="preserve"> </v>
          </cell>
          <cell r="I171" t="str">
            <v xml:space="preserve"> </v>
          </cell>
          <cell r="J171">
            <v>0</v>
          </cell>
          <cell r="L171">
            <v>151</v>
          </cell>
        </row>
        <row r="172">
          <cell r="F172" t="str">
            <v xml:space="preserve"> </v>
          </cell>
          <cell r="G172" t="str">
            <v xml:space="preserve"> </v>
          </cell>
          <cell r="H172" t="str">
            <v xml:space="preserve"> </v>
          </cell>
          <cell r="I172" t="str">
            <v xml:space="preserve"> </v>
          </cell>
          <cell r="J172">
            <v>0</v>
          </cell>
          <cell r="L172">
            <v>152</v>
          </cell>
        </row>
        <row r="173">
          <cell r="F173" t="str">
            <v xml:space="preserve"> </v>
          </cell>
          <cell r="G173" t="str">
            <v xml:space="preserve"> </v>
          </cell>
          <cell r="H173" t="str">
            <v xml:space="preserve"> </v>
          </cell>
          <cell r="I173" t="str">
            <v xml:space="preserve"> </v>
          </cell>
          <cell r="J173">
            <v>0</v>
          </cell>
          <cell r="L173">
            <v>161</v>
          </cell>
        </row>
        <row r="174"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>
            <v>0</v>
          </cell>
          <cell r="L174">
            <v>162</v>
          </cell>
        </row>
        <row r="175"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>
            <v>0</v>
          </cell>
          <cell r="L175">
            <v>171</v>
          </cell>
        </row>
        <row r="176"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>
            <v>0</v>
          </cell>
          <cell r="L176">
            <v>172</v>
          </cell>
        </row>
        <row r="177">
          <cell r="F177" t="str">
            <v xml:space="preserve"> </v>
          </cell>
          <cell r="G177" t="str">
            <v xml:space="preserve"> </v>
          </cell>
          <cell r="H177" t="str">
            <v xml:space="preserve"> </v>
          </cell>
          <cell r="I177" t="str">
            <v xml:space="preserve"> </v>
          </cell>
          <cell r="J177">
            <v>0</v>
          </cell>
          <cell r="L177">
            <v>181</v>
          </cell>
        </row>
        <row r="178"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>
            <v>0</v>
          </cell>
          <cell r="L178">
            <v>182</v>
          </cell>
        </row>
        <row r="179">
          <cell r="F179" t="str">
            <v xml:space="preserve"> </v>
          </cell>
          <cell r="G179" t="str">
            <v xml:space="preserve"> </v>
          </cell>
          <cell r="H179" t="str">
            <v xml:space="preserve"> </v>
          </cell>
          <cell r="I179" t="str">
            <v xml:space="preserve"> </v>
          </cell>
          <cell r="J179">
            <v>0</v>
          </cell>
          <cell r="L179">
            <v>191</v>
          </cell>
        </row>
        <row r="180">
          <cell r="F180" t="str">
            <v xml:space="preserve"> </v>
          </cell>
          <cell r="G180" t="str">
            <v xml:space="preserve"> </v>
          </cell>
          <cell r="H180" t="str">
            <v xml:space="preserve"> </v>
          </cell>
          <cell r="I180" t="str">
            <v xml:space="preserve"> </v>
          </cell>
          <cell r="J180">
            <v>0</v>
          </cell>
          <cell r="L180">
            <v>192</v>
          </cell>
        </row>
        <row r="181"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>
            <v>0</v>
          </cell>
          <cell r="L181">
            <v>201</v>
          </cell>
        </row>
        <row r="182">
          <cell r="F182" t="str">
            <v xml:space="preserve"> </v>
          </cell>
          <cell r="G182" t="str">
            <v xml:space="preserve"> </v>
          </cell>
          <cell r="H182" t="str">
            <v xml:space="preserve"> </v>
          </cell>
          <cell r="I182" t="str">
            <v xml:space="preserve"> </v>
          </cell>
          <cell r="J182">
            <v>0</v>
          </cell>
          <cell r="L182">
            <v>202</v>
          </cell>
        </row>
        <row r="183">
          <cell r="F183" t="str">
            <v xml:space="preserve"> </v>
          </cell>
          <cell r="G183" t="str">
            <v xml:space="preserve"> </v>
          </cell>
          <cell r="H183" t="str">
            <v xml:space="preserve"> </v>
          </cell>
          <cell r="I183" t="str">
            <v xml:space="preserve"> </v>
          </cell>
          <cell r="J183">
            <v>0</v>
          </cell>
          <cell r="L183">
            <v>211</v>
          </cell>
        </row>
        <row r="184">
          <cell r="F184" t="str">
            <v xml:space="preserve"> </v>
          </cell>
          <cell r="G184" t="str">
            <v xml:space="preserve"> </v>
          </cell>
          <cell r="H184" t="str">
            <v xml:space="preserve"> </v>
          </cell>
          <cell r="I184" t="str">
            <v xml:space="preserve"> </v>
          </cell>
          <cell r="J184">
            <v>0</v>
          </cell>
          <cell r="L184">
            <v>212</v>
          </cell>
        </row>
        <row r="185"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>
            <v>0</v>
          </cell>
          <cell r="L185">
            <v>221</v>
          </cell>
        </row>
        <row r="186"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>
            <v>0</v>
          </cell>
          <cell r="L186">
            <v>222</v>
          </cell>
        </row>
        <row r="187">
          <cell r="F187" t="str">
            <v xml:space="preserve"> </v>
          </cell>
          <cell r="G187" t="str">
            <v xml:space="preserve"> </v>
          </cell>
          <cell r="H187" t="str">
            <v xml:space="preserve"> </v>
          </cell>
          <cell r="I187" t="str">
            <v xml:space="preserve"> </v>
          </cell>
          <cell r="J187">
            <v>0</v>
          </cell>
          <cell r="L187">
            <v>231</v>
          </cell>
        </row>
        <row r="188">
          <cell r="F188" t="str">
            <v xml:space="preserve"> </v>
          </cell>
          <cell r="G188" t="str">
            <v xml:space="preserve"> </v>
          </cell>
          <cell r="H188" t="str">
            <v xml:space="preserve"> </v>
          </cell>
          <cell r="I188" t="str">
            <v xml:space="preserve"> </v>
          </cell>
          <cell r="J188">
            <v>0</v>
          </cell>
          <cell r="L188">
            <v>232</v>
          </cell>
        </row>
        <row r="189">
          <cell r="F189" t="str">
            <v xml:space="preserve"> </v>
          </cell>
          <cell r="G189" t="str">
            <v xml:space="preserve"> </v>
          </cell>
          <cell r="H189" t="str">
            <v xml:space="preserve"> </v>
          </cell>
          <cell r="I189" t="str">
            <v xml:space="preserve"> </v>
          </cell>
          <cell r="J189">
            <v>0</v>
          </cell>
          <cell r="L189">
            <v>241</v>
          </cell>
        </row>
        <row r="190"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  <cell r="J190">
            <v>0</v>
          </cell>
          <cell r="L190">
            <v>242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88"/>
  <sheetViews>
    <sheetView tabSelected="1" view="pageBreakPreview" topLeftCell="C13" zoomScale="70" zoomScaleNormal="60" zoomScaleSheetLayoutView="70" workbookViewId="0">
      <selection activeCell="Y12" sqref="Y12"/>
    </sheetView>
  </sheetViews>
  <sheetFormatPr defaultRowHeight="15.75"/>
  <cols>
    <col min="1" max="1" width="1.7109375" style="74" hidden="1" customWidth="1"/>
    <col min="2" max="2" width="3.28515625" style="29" hidden="1" customWidth="1"/>
    <col min="3" max="3" width="3.140625" style="1" customWidth="1"/>
    <col min="4" max="4" width="21.140625" style="1" customWidth="1"/>
    <col min="5" max="6" width="5.28515625" style="2" customWidth="1"/>
    <col min="7" max="8" width="44.28515625" style="1" customWidth="1"/>
    <col min="9" max="9" width="6.28515625" style="3" customWidth="1"/>
    <col min="10" max="22" width="6.28515625" style="1" customWidth="1"/>
    <col min="23" max="23" width="7.42578125" style="3" customWidth="1"/>
    <col min="24" max="31" width="9.140625" style="1" customWidth="1"/>
    <col min="32" max="37" width="9.140625" style="1" hidden="1" customWidth="1"/>
    <col min="38" max="39" width="0" style="1" hidden="1" customWidth="1"/>
    <col min="40" max="40" width="5.5703125" style="2" hidden="1" customWidth="1"/>
    <col min="41" max="41" width="5.28515625" style="2" hidden="1" customWidth="1"/>
    <col min="42" max="42" width="5.140625" style="2" hidden="1" customWidth="1"/>
    <col min="43" max="43" width="4.42578125" style="2" hidden="1" customWidth="1"/>
    <col min="44" max="44" width="5.85546875" style="2" hidden="1" customWidth="1"/>
    <col min="45" max="45" width="3.85546875" style="1" hidden="1" customWidth="1"/>
    <col min="46" max="46" width="4.7109375" style="1" hidden="1" customWidth="1"/>
    <col min="47" max="47" width="4.5703125" style="1" hidden="1" customWidth="1"/>
    <col min="48" max="48" width="5.28515625" style="1" hidden="1" customWidth="1"/>
    <col min="49" max="49" width="4.7109375" style="1" hidden="1" customWidth="1"/>
    <col min="50" max="50" width="4.42578125" style="1" hidden="1" customWidth="1"/>
    <col min="51" max="66" width="0" style="1" hidden="1" customWidth="1"/>
    <col min="67" max="16384" width="9.140625" style="1"/>
  </cols>
  <sheetData>
    <row r="1" spans="1:50" ht="22.5" customHeight="1">
      <c r="C1" s="172"/>
      <c r="D1" s="173"/>
      <c r="E1" s="174"/>
      <c r="F1" s="174"/>
      <c r="G1" s="175"/>
      <c r="H1" s="175"/>
      <c r="I1" s="176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7"/>
    </row>
    <row r="2" spans="1:50" ht="22.5" customHeight="1">
      <c r="C2" s="27"/>
      <c r="D2" s="171"/>
      <c r="E2" s="26"/>
      <c r="F2" s="4"/>
      <c r="G2" s="5"/>
      <c r="H2" s="104" t="s">
        <v>17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78"/>
    </row>
    <row r="3" spans="1:50" ht="22.5" customHeight="1">
      <c r="C3" s="27"/>
      <c r="D3" s="165"/>
      <c r="E3" s="4"/>
      <c r="F3" s="4"/>
      <c r="G3" s="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78"/>
    </row>
    <row r="4" spans="1:50" ht="22.5" customHeight="1">
      <c r="C4" s="27"/>
      <c r="D4" s="171"/>
      <c r="E4" s="26"/>
      <c r="F4" s="4"/>
      <c r="G4" s="5"/>
      <c r="H4" s="106" t="s">
        <v>60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78"/>
    </row>
    <row r="5" spans="1:50" ht="22.5" customHeight="1" thickBot="1">
      <c r="C5" s="27"/>
      <c r="D5" s="165"/>
      <c r="E5" s="26"/>
      <c r="F5" s="4"/>
      <c r="G5" s="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78"/>
    </row>
    <row r="6" spans="1:50" ht="22.5" customHeight="1" thickBot="1">
      <c r="B6" s="29" t="e">
        <f>#REF!</f>
        <v>#REF!</v>
      </c>
      <c r="C6" s="27"/>
      <c r="D6" s="171"/>
      <c r="E6" s="26"/>
      <c r="F6" s="4"/>
      <c r="G6" s="5"/>
      <c r="H6" s="5"/>
      <c r="I6" s="25"/>
      <c r="J6" s="5"/>
      <c r="K6" s="5"/>
      <c r="L6" s="5"/>
      <c r="M6" s="5"/>
      <c r="N6" s="5"/>
      <c r="O6" s="5"/>
      <c r="P6" s="5"/>
      <c r="Q6" s="102" t="s">
        <v>18</v>
      </c>
      <c r="R6" s="103"/>
      <c r="S6" s="100" t="s">
        <v>19</v>
      </c>
      <c r="T6" s="101"/>
      <c r="U6" s="100" t="s">
        <v>20</v>
      </c>
      <c r="V6" s="101"/>
      <c r="W6" s="178"/>
    </row>
    <row r="7" spans="1:50" ht="22.5" customHeight="1">
      <c r="B7" s="29" t="e">
        <f>#REF!</f>
        <v>#REF!</v>
      </c>
      <c r="C7" s="27"/>
      <c r="D7" s="165"/>
      <c r="E7" s="26"/>
      <c r="F7" s="4"/>
      <c r="G7" s="5"/>
      <c r="H7" s="214" t="s">
        <v>7</v>
      </c>
      <c r="I7" s="111"/>
      <c r="J7" s="112"/>
      <c r="K7" s="112"/>
      <c r="L7" s="112"/>
      <c r="M7" s="112"/>
      <c r="N7" s="112"/>
      <c r="O7" s="112"/>
      <c r="P7" s="113"/>
      <c r="Q7" s="107">
        <f>SUM(U15:U24)</f>
        <v>0</v>
      </c>
      <c r="R7" s="108"/>
      <c r="S7" s="96">
        <f>SUM(S15:S24)</f>
        <v>0</v>
      </c>
      <c r="T7" s="97"/>
      <c r="U7" s="96">
        <f>I52+K52+M52+O52+Q52</f>
        <v>0</v>
      </c>
      <c r="V7" s="97"/>
      <c r="W7" s="178"/>
    </row>
    <row r="8" spans="1:50" ht="22.5" customHeight="1" thickBot="1">
      <c r="B8" s="29" t="e">
        <f>#REF!</f>
        <v>#REF!</v>
      </c>
      <c r="C8" s="27"/>
      <c r="D8" s="189" t="s">
        <v>63</v>
      </c>
      <c r="E8" s="106"/>
      <c r="F8" s="106"/>
      <c r="G8" s="106"/>
      <c r="H8" s="214"/>
      <c r="I8" s="114"/>
      <c r="J8" s="115"/>
      <c r="K8" s="115"/>
      <c r="L8" s="115"/>
      <c r="M8" s="115"/>
      <c r="N8" s="115"/>
      <c r="O8" s="115"/>
      <c r="P8" s="116"/>
      <c r="Q8" s="109"/>
      <c r="R8" s="110"/>
      <c r="S8" s="98"/>
      <c r="T8" s="99"/>
      <c r="U8" s="98"/>
      <c r="V8" s="99"/>
      <c r="W8" s="178"/>
    </row>
    <row r="9" spans="1:50" ht="22.5" customHeight="1">
      <c r="B9" s="29" t="e">
        <f>#REF!</f>
        <v>#REF!</v>
      </c>
      <c r="C9" s="27"/>
      <c r="D9" s="165"/>
      <c r="E9" s="26"/>
      <c r="F9" s="4"/>
      <c r="G9" s="5"/>
      <c r="H9" s="214" t="s">
        <v>8</v>
      </c>
      <c r="I9" s="111"/>
      <c r="J9" s="112"/>
      <c r="K9" s="112"/>
      <c r="L9" s="112"/>
      <c r="M9" s="112"/>
      <c r="N9" s="112"/>
      <c r="O9" s="112"/>
      <c r="P9" s="113"/>
      <c r="Q9" s="107">
        <f>SUM(V15:V24)</f>
        <v>0</v>
      </c>
      <c r="R9" s="108"/>
      <c r="S9" s="96">
        <f>SUM(T15:T24)</f>
        <v>0</v>
      </c>
      <c r="T9" s="97"/>
      <c r="U9" s="96">
        <f>J52+L52+N52+P52+R52</f>
        <v>0</v>
      </c>
      <c r="V9" s="97"/>
      <c r="W9" s="178"/>
    </row>
    <row r="10" spans="1:50" ht="22.5" customHeight="1" thickBot="1">
      <c r="C10" s="27"/>
      <c r="D10" s="171"/>
      <c r="E10" s="26"/>
      <c r="F10" s="4"/>
      <c r="G10" s="5"/>
      <c r="H10" s="214"/>
      <c r="I10" s="114"/>
      <c r="J10" s="115"/>
      <c r="K10" s="115"/>
      <c r="L10" s="115"/>
      <c r="M10" s="115"/>
      <c r="N10" s="115"/>
      <c r="O10" s="115"/>
      <c r="P10" s="116"/>
      <c r="Q10" s="109"/>
      <c r="R10" s="110"/>
      <c r="S10" s="98"/>
      <c r="T10" s="99"/>
      <c r="U10" s="98"/>
      <c r="V10" s="99"/>
      <c r="W10" s="178"/>
    </row>
    <row r="11" spans="1:50" ht="22.5" customHeight="1">
      <c r="C11" s="27"/>
      <c r="D11" s="165"/>
      <c r="E11" s="4"/>
      <c r="F11" s="4"/>
      <c r="G11" s="5"/>
      <c r="H11" s="5"/>
      <c r="I11" s="2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78"/>
    </row>
    <row r="12" spans="1:50" ht="22.5" customHeight="1" thickBot="1">
      <c r="C12" s="27"/>
      <c r="D12" s="171"/>
      <c r="E12" s="26"/>
      <c r="F12" s="4"/>
      <c r="G12" s="5"/>
      <c r="H12" s="5"/>
      <c r="I12" s="128" t="s">
        <v>15</v>
      </c>
      <c r="J12" s="129"/>
      <c r="K12" s="129"/>
      <c r="L12" s="94" t="s">
        <v>55</v>
      </c>
      <c r="M12" s="95"/>
      <c r="N12" s="128" t="s">
        <v>12</v>
      </c>
      <c r="O12" s="129"/>
      <c r="P12" s="130" t="s">
        <v>16</v>
      </c>
      <c r="Q12" s="130"/>
      <c r="R12" s="130"/>
      <c r="S12" s="130"/>
      <c r="T12" s="130"/>
      <c r="U12" s="130"/>
      <c r="V12" s="130"/>
      <c r="W12" s="178"/>
    </row>
    <row r="13" spans="1:50" ht="22.5" customHeight="1" thickBot="1">
      <c r="C13" s="27"/>
      <c r="D13" s="5"/>
      <c r="E13" s="4"/>
      <c r="F13" s="4"/>
      <c r="G13" s="5"/>
      <c r="H13" s="5"/>
      <c r="I13" s="118"/>
      <c r="J13" s="119"/>
      <c r="K13" s="120"/>
      <c r="L13" s="121"/>
      <c r="M13" s="122"/>
      <c r="N13" s="121"/>
      <c r="O13" s="123"/>
      <c r="P13" s="121"/>
      <c r="Q13" s="124"/>
      <c r="R13" s="124"/>
      <c r="S13" s="124"/>
      <c r="T13" s="124"/>
      <c r="U13" s="124"/>
      <c r="V13" s="122"/>
      <c r="W13" s="178" t="s">
        <v>21</v>
      </c>
    </row>
    <row r="14" spans="1:50" ht="25.5" customHeight="1" thickBot="1">
      <c r="C14" s="27"/>
      <c r="D14" s="5"/>
      <c r="E14" s="4"/>
      <c r="F14" s="4"/>
      <c r="G14" s="12" t="s">
        <v>7</v>
      </c>
      <c r="H14" s="12" t="s">
        <v>8</v>
      </c>
      <c r="I14" s="125" t="s">
        <v>9</v>
      </c>
      <c r="J14" s="127"/>
      <c r="K14" s="127"/>
      <c r="L14" s="127"/>
      <c r="M14" s="127"/>
      <c r="N14" s="127"/>
      <c r="O14" s="127"/>
      <c r="P14" s="127"/>
      <c r="Q14" s="127"/>
      <c r="R14" s="126"/>
      <c r="S14" s="125" t="s">
        <v>10</v>
      </c>
      <c r="T14" s="126"/>
      <c r="U14" s="125" t="s">
        <v>11</v>
      </c>
      <c r="V14" s="126"/>
      <c r="W14" s="178"/>
      <c r="AN14" s="117" t="s">
        <v>13</v>
      </c>
      <c r="AO14" s="117"/>
      <c r="AP14" s="117"/>
      <c r="AQ14" s="117"/>
      <c r="AR14" s="117"/>
      <c r="AT14" s="117" t="s">
        <v>14</v>
      </c>
      <c r="AU14" s="117"/>
      <c r="AV14" s="117"/>
      <c r="AW14" s="117"/>
      <c r="AX14" s="117"/>
    </row>
    <row r="15" spans="1:50" ht="25.5" customHeight="1" thickBot="1">
      <c r="B15" s="29" t="e">
        <f>#REF!</f>
        <v>#REF!</v>
      </c>
      <c r="C15" s="27"/>
      <c r="D15" s="161" t="s">
        <v>64</v>
      </c>
      <c r="E15" s="190" t="s">
        <v>61</v>
      </c>
      <c r="F15" s="190" t="s">
        <v>61</v>
      </c>
      <c r="G15" s="191"/>
      <c r="H15" s="191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3">
        <f>IF(W15="wo",3,IF(W15="ow",0,SUM(AN15:AR15)))</f>
        <v>0</v>
      </c>
      <c r="T15" s="193">
        <f>IF(W15="wo",0,IF(W15="ow",3,SUM(AT15:AX15)))</f>
        <v>0</v>
      </c>
      <c r="U15" s="194">
        <f>IF(S15=3,1,0)</f>
        <v>0</v>
      </c>
      <c r="V15" s="195">
        <f>IF(T15=3,1,0)</f>
        <v>0</v>
      </c>
      <c r="W15" s="179"/>
      <c r="AL15" s="1">
        <f>SUM(I15:R15)</f>
        <v>0</v>
      </c>
      <c r="AN15" s="2">
        <f>IF(I15&gt;J15,1,0)</f>
        <v>0</v>
      </c>
      <c r="AO15" s="2">
        <f>IF(K15&gt;L15,1,0)</f>
        <v>0</v>
      </c>
      <c r="AP15" s="2">
        <f>IF(M15&gt;N15,1,0)</f>
        <v>0</v>
      </c>
      <c r="AQ15" s="2">
        <f>IF(O15&gt;P15,1,0)</f>
        <v>0</v>
      </c>
      <c r="AR15" s="2">
        <f>IF(Q15&gt;R15,1,0)</f>
        <v>0</v>
      </c>
      <c r="AT15" s="1">
        <f>IF(J15&gt;I15,1,0)</f>
        <v>0</v>
      </c>
      <c r="AU15" s="1">
        <f>IF(L15&gt;K15,1,0)</f>
        <v>0</v>
      </c>
      <c r="AV15" s="1">
        <f>IF(N15&gt;M15,1,0)</f>
        <v>0</v>
      </c>
      <c r="AW15" s="1">
        <f>IF(P15&gt;O15,1,0)</f>
        <v>0</v>
      </c>
      <c r="AX15" s="1">
        <f>IF(R15&gt;Q15,1,0)</f>
        <v>0</v>
      </c>
    </row>
    <row r="16" spans="1:50" ht="25.5" customHeight="1" thickBot="1">
      <c r="A16" s="74" t="str">
        <f t="shared" ref="A16:A24" si="0">CONCATENATE(E16," - ",F16)</f>
        <v>D - D</v>
      </c>
      <c r="B16" s="29" t="e">
        <f>#REF!</f>
        <v>#REF!</v>
      </c>
      <c r="C16" s="27"/>
      <c r="D16" s="161" t="s">
        <v>65</v>
      </c>
      <c r="E16" s="190" t="s">
        <v>3</v>
      </c>
      <c r="F16" s="190" t="s">
        <v>3</v>
      </c>
      <c r="G16" s="191"/>
      <c r="H16" s="191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3">
        <f>IF(W16="wo",3,IF(W16="ow",0,SUM(AN17:AR17)))</f>
        <v>0</v>
      </c>
      <c r="T16" s="193">
        <f>IF(W16="wo",0,IF(W16="ow",3,SUM(AT17:AX17)))</f>
        <v>0</v>
      </c>
      <c r="U16" s="194">
        <f t="shared" ref="U16:U21" si="1">IF(S16=3,1,0)</f>
        <v>0</v>
      </c>
      <c r="V16" s="195">
        <f t="shared" ref="V16:V21" si="2">IF(T16=3,1,0)</f>
        <v>0</v>
      </c>
      <c r="W16" s="179"/>
      <c r="AL16" s="1">
        <f t="shared" ref="AL16:AL24" si="3">SUM(I16:R16)</f>
        <v>0</v>
      </c>
      <c r="AN16" s="2" t="e">
        <f>IF(#REF!&gt;#REF!,1,0)</f>
        <v>#REF!</v>
      </c>
      <c r="AO16" s="2" t="e">
        <f>IF(#REF!&gt;#REF!,1,0)</f>
        <v>#REF!</v>
      </c>
      <c r="AP16" s="2" t="e">
        <f>IF(#REF!&gt;#REF!,1,0)</f>
        <v>#REF!</v>
      </c>
      <c r="AQ16" s="2" t="e">
        <f>IF(#REF!&gt;#REF!,1,0)</f>
        <v>#REF!</v>
      </c>
      <c r="AR16" s="2" t="e">
        <f>IF(#REF!&gt;#REF!,1,0)</f>
        <v>#REF!</v>
      </c>
      <c r="AT16" s="1" t="e">
        <f>IF(#REF!&gt;#REF!,1,0)</f>
        <v>#REF!</v>
      </c>
      <c r="AU16" s="1" t="e">
        <f>IF(#REF!&gt;#REF!,1,0)</f>
        <v>#REF!</v>
      </c>
      <c r="AV16" s="1" t="e">
        <f>IF(#REF!&gt;#REF!,1,0)</f>
        <v>#REF!</v>
      </c>
      <c r="AW16" s="1" t="e">
        <f>IF(#REF!&gt;#REF!,1,0)</f>
        <v>#REF!</v>
      </c>
      <c r="AX16" s="1" t="e">
        <f>IF(#REF!&gt;#REF!,1,0)</f>
        <v>#REF!</v>
      </c>
    </row>
    <row r="17" spans="1:54" ht="25.5" customHeight="1" thickBot="1">
      <c r="A17" s="74" t="str">
        <f t="shared" si="0"/>
        <v>M - M</v>
      </c>
      <c r="B17" s="29" t="e">
        <f>#REF!</f>
        <v>#REF!</v>
      </c>
      <c r="C17" s="27"/>
      <c r="D17" s="161" t="s">
        <v>62</v>
      </c>
      <c r="E17" s="190" t="s">
        <v>70</v>
      </c>
      <c r="F17" s="190" t="s">
        <v>70</v>
      </c>
      <c r="G17" s="191"/>
      <c r="H17" s="191"/>
      <c r="I17" s="192" t="str">
        <f>'zapisy k stolom'!N46</f>
        <v xml:space="preserve"> </v>
      </c>
      <c r="J17" s="192" t="str">
        <f>'zapisy k stolom'!N49</f>
        <v xml:space="preserve"> </v>
      </c>
      <c r="K17" s="192" t="str">
        <f>'zapisy k stolom'!O46</f>
        <v xml:space="preserve"> </v>
      </c>
      <c r="L17" s="192" t="str">
        <f>'zapisy k stolom'!O49</f>
        <v xml:space="preserve"> </v>
      </c>
      <c r="M17" s="192" t="str">
        <f>'zapisy k stolom'!P46</f>
        <v xml:space="preserve"> </v>
      </c>
      <c r="N17" s="192" t="str">
        <f>'zapisy k stolom'!P49</f>
        <v xml:space="preserve"> </v>
      </c>
      <c r="O17" s="192" t="str">
        <f>'zapisy k stolom'!Q46</f>
        <v xml:space="preserve"> </v>
      </c>
      <c r="P17" s="192" t="str">
        <f>'zapisy k stolom'!Q49</f>
        <v xml:space="preserve"> </v>
      </c>
      <c r="Q17" s="192" t="str">
        <f>'zapisy k stolom'!R46</f>
        <v xml:space="preserve"> </v>
      </c>
      <c r="R17" s="192" t="str">
        <f>'zapisy k stolom'!R49</f>
        <v xml:space="preserve"> </v>
      </c>
      <c r="S17" s="193">
        <f>IF(W17="wo",3,IF(W17="ow",0,SUM(AN18:AR18)))</f>
        <v>0</v>
      </c>
      <c r="T17" s="193">
        <f>IF(W17="wo",0,IF(W17="ow",3,SUM(AT18:AX18)))</f>
        <v>0</v>
      </c>
      <c r="U17" s="194">
        <f t="shared" si="1"/>
        <v>0</v>
      </c>
      <c r="V17" s="195">
        <f t="shared" si="2"/>
        <v>0</v>
      </c>
      <c r="W17" s="179"/>
      <c r="AL17" s="1">
        <f t="shared" si="3"/>
        <v>0</v>
      </c>
      <c r="AN17" s="2">
        <f>IF(I16&gt;J16,1,0)</f>
        <v>0</v>
      </c>
      <c r="AO17" s="2">
        <f>IF(K16&gt;L16,1,0)</f>
        <v>0</v>
      </c>
      <c r="AP17" s="2">
        <f>IF(M16&gt;N16,1,0)</f>
        <v>0</v>
      </c>
      <c r="AQ17" s="2">
        <f>IF(O16&gt;P16,1,0)</f>
        <v>0</v>
      </c>
      <c r="AR17" s="2">
        <f>IF(Q16&gt;R16,1,0)</f>
        <v>0</v>
      </c>
      <c r="AT17" s="1">
        <f>IF(J16&gt;I16,1,0)</f>
        <v>0</v>
      </c>
      <c r="AU17" s="1">
        <f>IF(L16&gt;K16,1,0)</f>
        <v>0</v>
      </c>
      <c r="AV17" s="1">
        <f>IF(N16&gt;M16,1,0)</f>
        <v>0</v>
      </c>
      <c r="AW17" s="1">
        <f>IF(P16&gt;O16,1,0)</f>
        <v>0</v>
      </c>
      <c r="AX17" s="1">
        <f>IF(R16&gt;Q16,1,0)</f>
        <v>0</v>
      </c>
      <c r="BA17" s="9" t="s">
        <v>0</v>
      </c>
      <c r="BB17" s="7" t="s">
        <v>4</v>
      </c>
    </row>
    <row r="18" spans="1:54" ht="25.5" customHeight="1">
      <c r="A18" s="74" t="str">
        <f t="shared" si="0"/>
        <v>A - X</v>
      </c>
      <c r="B18" s="29" t="e">
        <f>#REF!</f>
        <v>#REF!</v>
      </c>
      <c r="C18" s="27"/>
      <c r="D18" s="162" t="s">
        <v>66</v>
      </c>
      <c r="E18" s="196" t="s">
        <v>0</v>
      </c>
      <c r="F18" s="196" t="s">
        <v>4</v>
      </c>
      <c r="G18" s="197"/>
      <c r="H18" s="197"/>
      <c r="I18" s="198" t="str">
        <f>'zapisy k stolom'!N66</f>
        <v xml:space="preserve"> </v>
      </c>
      <c r="J18" s="198" t="str">
        <f>'zapisy k stolom'!N69</f>
        <v xml:space="preserve"> </v>
      </c>
      <c r="K18" s="198" t="str">
        <f>'zapisy k stolom'!O66</f>
        <v xml:space="preserve"> </v>
      </c>
      <c r="L18" s="198" t="str">
        <f>'zapisy k stolom'!O69</f>
        <v xml:space="preserve"> </v>
      </c>
      <c r="M18" s="198" t="str">
        <f>'zapisy k stolom'!P66</f>
        <v xml:space="preserve"> </v>
      </c>
      <c r="N18" s="198" t="str">
        <f>'zapisy k stolom'!P69</f>
        <v xml:space="preserve"> </v>
      </c>
      <c r="O18" s="198" t="str">
        <f>'zapisy k stolom'!Q66</f>
        <v xml:space="preserve"> </v>
      </c>
      <c r="P18" s="198" t="str">
        <f>'zapisy k stolom'!Q69</f>
        <v xml:space="preserve"> </v>
      </c>
      <c r="Q18" s="198" t="str">
        <f>'zapisy k stolom'!R66</f>
        <v xml:space="preserve"> </v>
      </c>
      <c r="R18" s="198" t="str">
        <f>'zapisy k stolom'!R69</f>
        <v xml:space="preserve"> </v>
      </c>
      <c r="S18" s="199">
        <f>IF(W18="wo",3,IF(W18="ow",0,SUM(AN19:AR19)))</f>
        <v>0</v>
      </c>
      <c r="T18" s="199">
        <f>IF(W18="wo",0,IF(W18="ow",3,SUM(AT19:AX19)))</f>
        <v>0</v>
      </c>
      <c r="U18" s="200">
        <f t="shared" si="1"/>
        <v>0</v>
      </c>
      <c r="V18" s="201">
        <f t="shared" si="2"/>
        <v>0</v>
      </c>
      <c r="W18" s="179"/>
      <c r="AL18" s="1">
        <f t="shared" si="3"/>
        <v>0</v>
      </c>
      <c r="AN18" s="2">
        <f>IF(I17&gt;J17,1,0)</f>
        <v>0</v>
      </c>
      <c r="AO18" s="2">
        <f>IF(K17&gt;L17,1,0)</f>
        <v>0</v>
      </c>
      <c r="AP18" s="2">
        <f>IF(M17&gt;N17,1,0)</f>
        <v>0</v>
      </c>
      <c r="AQ18" s="2">
        <f>IF(O17&gt;P17,1,0)</f>
        <v>0</v>
      </c>
      <c r="AR18" s="2">
        <f>IF(Q17&gt;R17,1,0)</f>
        <v>0</v>
      </c>
      <c r="AT18" s="1">
        <f>IF(J17&gt;I17,1,0)</f>
        <v>0</v>
      </c>
      <c r="AU18" s="1">
        <f>IF(L17&gt;K17,1,0)</f>
        <v>0</v>
      </c>
      <c r="AV18" s="1">
        <f>IF(N17&gt;M17,1,0)</f>
        <v>0</v>
      </c>
      <c r="AW18" s="1">
        <f>IF(P17&gt;O17,1,0)</f>
        <v>0</v>
      </c>
      <c r="AX18" s="1">
        <f>IF(R17&gt;Q17,1,0)</f>
        <v>0</v>
      </c>
      <c r="BA18" s="10" t="s">
        <v>1</v>
      </c>
      <c r="BB18" s="6" t="s">
        <v>5</v>
      </c>
    </row>
    <row r="19" spans="1:54" ht="25.5" customHeight="1">
      <c r="A19" s="74" t="str">
        <f t="shared" si="0"/>
        <v>B - Y</v>
      </c>
      <c r="C19" s="27"/>
      <c r="D19" s="163" t="s">
        <v>67</v>
      </c>
      <c r="E19" s="202" t="s">
        <v>1</v>
      </c>
      <c r="F19" s="202" t="s">
        <v>5</v>
      </c>
      <c r="G19" s="203"/>
      <c r="H19" s="203"/>
      <c r="I19" s="204" t="str">
        <f>'zapisy k stolom'!N86</f>
        <v xml:space="preserve"> </v>
      </c>
      <c r="J19" s="204" t="str">
        <f>'zapisy k stolom'!N89</f>
        <v xml:space="preserve"> </v>
      </c>
      <c r="K19" s="204" t="str">
        <f>'zapisy k stolom'!O86</f>
        <v xml:space="preserve"> </v>
      </c>
      <c r="L19" s="204" t="str">
        <f>'zapisy k stolom'!O89</f>
        <v xml:space="preserve"> </v>
      </c>
      <c r="M19" s="204" t="str">
        <f>'zapisy k stolom'!P86</f>
        <v xml:space="preserve"> </v>
      </c>
      <c r="N19" s="204" t="str">
        <f>'zapisy k stolom'!P89</f>
        <v xml:space="preserve"> </v>
      </c>
      <c r="O19" s="204" t="str">
        <f>'zapisy k stolom'!Q86</f>
        <v xml:space="preserve"> </v>
      </c>
      <c r="P19" s="204" t="str">
        <f>'zapisy k stolom'!Q89</f>
        <v xml:space="preserve"> </v>
      </c>
      <c r="Q19" s="204" t="str">
        <f>'zapisy k stolom'!R86</f>
        <v xml:space="preserve"> </v>
      </c>
      <c r="R19" s="204" t="str">
        <f>'zapisy k stolom'!R89</f>
        <v xml:space="preserve"> </v>
      </c>
      <c r="S19" s="205">
        <f>IF(W19="wo",3,IF(W19="ow",0,SUM(AN21:AR21)))</f>
        <v>0</v>
      </c>
      <c r="T19" s="205">
        <f>IF(W19="wo",0,IF(W19="ow",3,SUM(AT21:AX21)))</f>
        <v>0</v>
      </c>
      <c r="U19" s="206">
        <f t="shared" si="1"/>
        <v>0</v>
      </c>
      <c r="V19" s="207">
        <f t="shared" si="2"/>
        <v>0</v>
      </c>
      <c r="W19" s="179"/>
      <c r="AL19" s="1">
        <f t="shared" si="3"/>
        <v>0</v>
      </c>
      <c r="AN19" s="2">
        <f>IF(I18&gt;J18,1,0)</f>
        <v>0</v>
      </c>
      <c r="AO19" s="2">
        <f>IF(K18&gt;L18,1,0)</f>
        <v>0</v>
      </c>
      <c r="AP19" s="2">
        <f>IF(M18&gt;N18,1,0)</f>
        <v>0</v>
      </c>
      <c r="AQ19" s="2">
        <f>IF(O18&gt;P18,1,0)</f>
        <v>0</v>
      </c>
      <c r="AR19" s="2">
        <f>IF(Q18&gt;R18,1,0)</f>
        <v>0</v>
      </c>
      <c r="AT19" s="1">
        <f>IF(J18&gt;I18,1,0)</f>
        <v>0</v>
      </c>
      <c r="AU19" s="1">
        <f>IF(L18&gt;K18,1,0)</f>
        <v>0</v>
      </c>
      <c r="AV19" s="1">
        <f>IF(N18&gt;M18,1,0)</f>
        <v>0</v>
      </c>
      <c r="AW19" s="1">
        <f>IF(P18&gt;O18,1,0)</f>
        <v>0</v>
      </c>
      <c r="AX19" s="1">
        <f>IF(R18&gt;Q18,1,0)</f>
        <v>0</v>
      </c>
      <c r="BA19" s="10" t="s">
        <v>2</v>
      </c>
      <c r="BB19" s="6" t="s">
        <v>6</v>
      </c>
    </row>
    <row r="20" spans="1:54" ht="25.5" customHeight="1" thickBot="1">
      <c r="A20" s="74" t="str">
        <f t="shared" si="0"/>
        <v>C - Z</v>
      </c>
      <c r="C20" s="27"/>
      <c r="D20" s="163" t="s">
        <v>68</v>
      </c>
      <c r="E20" s="202" t="s">
        <v>2</v>
      </c>
      <c r="F20" s="202" t="s">
        <v>6</v>
      </c>
      <c r="G20" s="203"/>
      <c r="H20" s="203"/>
      <c r="I20" s="204" t="str">
        <f>'zapisy k stolom'!N106</f>
        <v xml:space="preserve"> </v>
      </c>
      <c r="J20" s="204" t="str">
        <f>'zapisy k stolom'!N109</f>
        <v xml:space="preserve"> </v>
      </c>
      <c r="K20" s="204" t="str">
        <f>'zapisy k stolom'!O106</f>
        <v xml:space="preserve"> </v>
      </c>
      <c r="L20" s="204" t="str">
        <f>'zapisy k stolom'!O109</f>
        <v xml:space="preserve"> </v>
      </c>
      <c r="M20" s="204" t="str">
        <f>'zapisy k stolom'!P106</f>
        <v xml:space="preserve"> </v>
      </c>
      <c r="N20" s="204" t="str">
        <f>'zapisy k stolom'!P109</f>
        <v xml:space="preserve"> </v>
      </c>
      <c r="O20" s="204" t="str">
        <f>'zapisy k stolom'!Q106</f>
        <v xml:space="preserve"> </v>
      </c>
      <c r="P20" s="204" t="str">
        <f>'zapisy k stolom'!Q109</f>
        <v xml:space="preserve"> </v>
      </c>
      <c r="Q20" s="204" t="str">
        <f>'zapisy k stolom'!R106</f>
        <v xml:space="preserve"> </v>
      </c>
      <c r="R20" s="204" t="str">
        <f>'zapisy k stolom'!R109</f>
        <v xml:space="preserve"> </v>
      </c>
      <c r="S20" s="205">
        <f>IF(W20="wo",3,IF(W20="ow",0,SUM(AN22:AR22)))</f>
        <v>0</v>
      </c>
      <c r="T20" s="205">
        <f>IF(W20="wo",0,IF(W20="ow",3,SUM(AT22:AX22)))</f>
        <v>0</v>
      </c>
      <c r="U20" s="206">
        <f t="shared" si="1"/>
        <v>0</v>
      </c>
      <c r="V20" s="207">
        <f t="shared" si="2"/>
        <v>0</v>
      </c>
      <c r="W20" s="179"/>
      <c r="AL20" s="1">
        <f t="shared" si="3"/>
        <v>0</v>
      </c>
      <c r="AN20" s="2" t="e">
        <f>IF(#REF!&gt;#REF!,1,0)</f>
        <v>#REF!</v>
      </c>
      <c r="AO20" s="2" t="e">
        <f>IF(#REF!&gt;#REF!,1,0)</f>
        <v>#REF!</v>
      </c>
      <c r="AP20" s="2" t="e">
        <f>IF(#REF!&gt;#REF!,1,0)</f>
        <v>#REF!</v>
      </c>
      <c r="AQ20" s="2" t="e">
        <f>IF(#REF!&gt;#REF!,1,0)</f>
        <v>#REF!</v>
      </c>
      <c r="AR20" s="2" t="e">
        <f>IF(#REF!&gt;#REF!,1,0)</f>
        <v>#REF!</v>
      </c>
      <c r="AT20" s="1" t="e">
        <f>IF(#REF!&gt;#REF!,1,0)</f>
        <v>#REF!</v>
      </c>
      <c r="AU20" s="1" t="e">
        <f>IF(#REF!&gt;#REF!,1,0)</f>
        <v>#REF!</v>
      </c>
      <c r="AV20" s="1" t="e">
        <f>IF(#REF!&gt;#REF!,1,0)</f>
        <v>#REF!</v>
      </c>
      <c r="AW20" s="1" t="e">
        <f>IF(#REF!&gt;#REF!,1,0)</f>
        <v>#REF!</v>
      </c>
      <c r="AX20" s="1" t="e">
        <f>IF(#REF!&gt;#REF!,1,0)</f>
        <v>#REF!</v>
      </c>
      <c r="BA20" s="11"/>
      <c r="BB20" s="8"/>
    </row>
    <row r="21" spans="1:54" ht="25.5" customHeight="1" thickBot="1">
      <c r="A21" s="74" t="str">
        <f t="shared" si="0"/>
        <v>D - U</v>
      </c>
      <c r="C21" s="27"/>
      <c r="D21" s="164" t="s">
        <v>69</v>
      </c>
      <c r="E21" s="208" t="s">
        <v>3</v>
      </c>
      <c r="F21" s="208" t="s">
        <v>71</v>
      </c>
      <c r="G21" s="209"/>
      <c r="H21" s="209"/>
      <c r="I21" s="210" t="str">
        <f>'zapisy k stolom'!N126</f>
        <v xml:space="preserve"> </v>
      </c>
      <c r="J21" s="210" t="str">
        <f>'zapisy k stolom'!N129</f>
        <v xml:space="preserve"> </v>
      </c>
      <c r="K21" s="210" t="str">
        <f>'zapisy k stolom'!O126</f>
        <v xml:space="preserve"> </v>
      </c>
      <c r="L21" s="210" t="str">
        <f>'zapisy k stolom'!O129</f>
        <v xml:space="preserve"> </v>
      </c>
      <c r="M21" s="210" t="str">
        <f>'zapisy k stolom'!P126</f>
        <v xml:space="preserve"> </v>
      </c>
      <c r="N21" s="210" t="str">
        <f>'zapisy k stolom'!P129</f>
        <v xml:space="preserve"> </v>
      </c>
      <c r="O21" s="210" t="str">
        <f>'zapisy k stolom'!Q126</f>
        <v xml:space="preserve"> </v>
      </c>
      <c r="P21" s="210" t="str">
        <f>'zapisy k stolom'!Q129</f>
        <v xml:space="preserve"> </v>
      </c>
      <c r="Q21" s="210" t="str">
        <f>'zapisy k stolom'!R126</f>
        <v xml:space="preserve"> </v>
      </c>
      <c r="R21" s="210" t="str">
        <f>'zapisy k stolom'!R129</f>
        <v xml:space="preserve"> </v>
      </c>
      <c r="S21" s="211">
        <f>IF(W21="wo",3,IF(W21="ow",0,SUM(AN23:AR23)))</f>
        <v>0</v>
      </c>
      <c r="T21" s="211">
        <f>IF(W21="wo",0,IF(W21="ow",3,SUM(AT23:AX23)))</f>
        <v>0</v>
      </c>
      <c r="U21" s="212">
        <f t="shared" si="1"/>
        <v>0</v>
      </c>
      <c r="V21" s="213">
        <f t="shared" si="2"/>
        <v>0</v>
      </c>
      <c r="W21" s="179"/>
      <c r="AL21" s="1">
        <f t="shared" si="3"/>
        <v>0</v>
      </c>
      <c r="AN21" s="2">
        <f>IF(I19&gt;J19,1,0)</f>
        <v>0</v>
      </c>
      <c r="AO21" s="2">
        <f>IF(K19&gt;L19,1,0)</f>
        <v>0</v>
      </c>
      <c r="AP21" s="2">
        <f>IF(M19&gt;N19,1,0)</f>
        <v>0</v>
      </c>
      <c r="AQ21" s="2">
        <f>IF(O19&gt;P19,1,0)</f>
        <v>0</v>
      </c>
      <c r="AR21" s="2">
        <f>IF(Q19&gt;R19,1,0)</f>
        <v>0</v>
      </c>
      <c r="AT21" s="1">
        <f>IF(J19&gt;I19,1,0)</f>
        <v>0</v>
      </c>
      <c r="AU21" s="1">
        <f>IF(L19&gt;K19,1,0)</f>
        <v>0</v>
      </c>
      <c r="AV21" s="1">
        <f>IF(N19&gt;M19,1,0)</f>
        <v>0</v>
      </c>
      <c r="AW21" s="1">
        <f>IF(P19&gt;O19,1,0)</f>
        <v>0</v>
      </c>
      <c r="AX21" s="1">
        <f>IF(R19&gt;Q19,1,0)</f>
        <v>0</v>
      </c>
      <c r="BA21" s="7" t="s">
        <v>1</v>
      </c>
      <c r="BB21" s="7" t="s">
        <v>4</v>
      </c>
    </row>
    <row r="22" spans="1:54" ht="10.5" customHeight="1">
      <c r="A22" s="74" t="str">
        <f t="shared" si="0"/>
        <v xml:space="preserve"> - </v>
      </c>
      <c r="C22" s="27"/>
      <c r="D22" s="165"/>
      <c r="E22" s="166"/>
      <c r="F22" s="166"/>
      <c r="G22" s="167"/>
      <c r="H22" s="167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9"/>
      <c r="T22" s="169"/>
      <c r="U22" s="170"/>
      <c r="V22" s="170"/>
      <c r="W22" s="179"/>
      <c r="AL22" s="1">
        <f t="shared" si="3"/>
        <v>0</v>
      </c>
      <c r="AN22" s="2">
        <f>IF(I20&gt;J20,1,0)</f>
        <v>0</v>
      </c>
      <c r="AO22" s="2">
        <f>IF(K20&gt;L20,1,0)</f>
        <v>0</v>
      </c>
      <c r="AP22" s="2">
        <f>IF(M20&gt;N20,1,0)</f>
        <v>0</v>
      </c>
      <c r="AQ22" s="2">
        <f>IF(O20&gt;P20,1,0)</f>
        <v>0</v>
      </c>
      <c r="AR22" s="2">
        <f>IF(Q20&gt;R20,1,0)</f>
        <v>0</v>
      </c>
      <c r="AT22" s="1">
        <f>IF(J20&gt;I20,1,0)</f>
        <v>0</v>
      </c>
      <c r="AU22" s="1">
        <f>IF(L20&gt;K20,1,0)</f>
        <v>0</v>
      </c>
      <c r="AV22" s="1">
        <f>IF(N20&gt;M20,1,0)</f>
        <v>0</v>
      </c>
      <c r="AW22" s="1">
        <f>IF(P20&gt;O20,1,0)</f>
        <v>0</v>
      </c>
      <c r="AX22" s="1">
        <f>IF(R20&gt;Q20,1,0)</f>
        <v>0</v>
      </c>
      <c r="BA22" s="6" t="s">
        <v>0</v>
      </c>
      <c r="BB22" s="6" t="s">
        <v>6</v>
      </c>
    </row>
    <row r="23" spans="1:54" ht="10.5" customHeight="1">
      <c r="A23" s="74" t="str">
        <f t="shared" si="0"/>
        <v xml:space="preserve"> - </v>
      </c>
      <c r="C23" s="27"/>
      <c r="D23" s="165"/>
      <c r="E23" s="166"/>
      <c r="F23" s="166"/>
      <c r="G23" s="167"/>
      <c r="H23" s="167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9"/>
      <c r="T23" s="169"/>
      <c r="U23" s="170"/>
      <c r="V23" s="170"/>
      <c r="W23" s="179"/>
      <c r="AL23" s="1">
        <f t="shared" si="3"/>
        <v>0</v>
      </c>
      <c r="AN23" s="2">
        <f>IF(I21&gt;J21,1,0)</f>
        <v>0</v>
      </c>
      <c r="AO23" s="2">
        <f>IF(K21&gt;L21,1,0)</f>
        <v>0</v>
      </c>
      <c r="AP23" s="2">
        <f>IF(M21&gt;N21,1,0)</f>
        <v>0</v>
      </c>
      <c r="AQ23" s="2">
        <f>IF(O21&gt;P21,1,0)</f>
        <v>0</v>
      </c>
      <c r="AR23" s="2">
        <f>IF(Q21&gt;R21,1,0)</f>
        <v>0</v>
      </c>
      <c r="AT23" s="1">
        <f>IF(J21&gt;I21,1,0)</f>
        <v>0</v>
      </c>
      <c r="AU23" s="1">
        <f>IF(L21&gt;K21,1,0)</f>
        <v>0</v>
      </c>
      <c r="AV23" s="1">
        <f>IF(N21&gt;M21,1,0)</f>
        <v>0</v>
      </c>
      <c r="AW23" s="1">
        <f>IF(P21&gt;O21,1,0)</f>
        <v>0</v>
      </c>
      <c r="AX23" s="1">
        <f>IF(R21&gt;Q21,1,0)</f>
        <v>0</v>
      </c>
      <c r="BA23" s="6" t="s">
        <v>2</v>
      </c>
      <c r="BB23" s="6" t="s">
        <v>5</v>
      </c>
    </row>
    <row r="24" spans="1:54" ht="10.5" customHeight="1" thickBot="1">
      <c r="A24" s="74" t="str">
        <f t="shared" si="0"/>
        <v xml:space="preserve"> - </v>
      </c>
      <c r="B24" s="29" t="e">
        <f>#REF!</f>
        <v>#REF!</v>
      </c>
      <c r="C24" s="27"/>
      <c r="D24" s="165"/>
      <c r="E24" s="166"/>
      <c r="F24" s="166"/>
      <c r="G24" s="167"/>
      <c r="H24" s="167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9"/>
      <c r="T24" s="169"/>
      <c r="U24" s="170"/>
      <c r="V24" s="170"/>
      <c r="W24" s="179"/>
      <c r="AL24" s="1">
        <f t="shared" si="3"/>
        <v>0</v>
      </c>
      <c r="AN24" s="2" t="e">
        <f>IF(#REF!&gt;#REF!,1,0)</f>
        <v>#REF!</v>
      </c>
      <c r="AO24" s="2" t="e">
        <f>IF(#REF!&gt;#REF!,1,0)</f>
        <v>#REF!</v>
      </c>
      <c r="AP24" s="2" t="e">
        <f>IF(#REF!&gt;#REF!,1,0)</f>
        <v>#REF!</v>
      </c>
      <c r="AQ24" s="2" t="e">
        <f>IF(#REF!&gt;#REF!,1,0)</f>
        <v>#REF!</v>
      </c>
      <c r="AR24" s="2" t="e">
        <f>IF(#REF!&gt;#REF!,1,0)</f>
        <v>#REF!</v>
      </c>
      <c r="AT24" s="1" t="e">
        <f>IF(#REF!&gt;#REF!,1,0)</f>
        <v>#REF!</v>
      </c>
      <c r="AU24" s="1" t="e">
        <f>IF(#REF!&gt;#REF!,1,0)</f>
        <v>#REF!</v>
      </c>
      <c r="AV24" s="1" t="e">
        <f>IF(#REF!&gt;#REF!,1,0)</f>
        <v>#REF!</v>
      </c>
      <c r="AW24" s="1" t="e">
        <f>IF(#REF!&gt;#REF!,1,0)</f>
        <v>#REF!</v>
      </c>
      <c r="AX24" s="1" t="e">
        <f>IF(#REF!&gt;#REF!,1,0)</f>
        <v>#REF!</v>
      </c>
      <c r="BA24" s="8"/>
      <c r="BB24" s="8"/>
    </row>
    <row r="25" spans="1:54" ht="22.5" customHeight="1">
      <c r="B25" s="29" t="e">
        <f>#REF!</f>
        <v>#REF!</v>
      </c>
      <c r="C25" s="27"/>
      <c r="D25" s="5"/>
      <c r="E25" s="4"/>
      <c r="F25" s="4"/>
      <c r="G25" s="5"/>
      <c r="H25" s="5"/>
      <c r="I25" s="2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79"/>
      <c r="AL25" s="1">
        <f>SUM(AL15:AL24)</f>
        <v>0</v>
      </c>
      <c r="AN25" s="2">
        <f>IF(I22&gt;J22,1,0)</f>
        <v>0</v>
      </c>
      <c r="AO25" s="2">
        <f>IF(K22&gt;L22,1,0)</f>
        <v>0</v>
      </c>
      <c r="AP25" s="2">
        <f>IF(M22&gt;N22,1,0)</f>
        <v>0</v>
      </c>
      <c r="AQ25" s="2">
        <f>IF(O22&gt;P22,1,0)</f>
        <v>0</v>
      </c>
      <c r="AR25" s="2">
        <f>IF(Q22&gt;R22,1,0)</f>
        <v>0</v>
      </c>
      <c r="AT25" s="1">
        <f>IF(J22&gt;I22,1,0)</f>
        <v>0</v>
      </c>
      <c r="AU25" s="1">
        <f>IF(L22&gt;K22,1,0)</f>
        <v>0</v>
      </c>
      <c r="AV25" s="1">
        <f>IF(N22&gt;M22,1,0)</f>
        <v>0</v>
      </c>
      <c r="AW25" s="1">
        <f>IF(P22&gt;O22,1,0)</f>
        <v>0</v>
      </c>
      <c r="AX25" s="1">
        <f>IF(R22&gt;Q22,1,0)</f>
        <v>0</v>
      </c>
      <c r="BA25" s="7" t="s">
        <v>1</v>
      </c>
      <c r="BB25" s="7" t="s">
        <v>6</v>
      </c>
    </row>
    <row r="26" spans="1:54" ht="22.5" customHeight="1">
      <c r="B26" s="29" t="e">
        <f>#REF!</f>
        <v>#REF!</v>
      </c>
      <c r="C26" s="27"/>
      <c r="D26" s="5"/>
      <c r="E26" s="4"/>
      <c r="F26" s="4"/>
      <c r="G26" s="5"/>
      <c r="H26" s="5"/>
      <c r="I26" s="2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79"/>
      <c r="AN26" s="2">
        <f>IF(I23&gt;J23,1,0)</f>
        <v>0</v>
      </c>
      <c r="AO26" s="2">
        <f>IF(K23&gt;L23,1,0)</f>
        <v>0</v>
      </c>
      <c r="AP26" s="2">
        <f>IF(M23&gt;N23,1,0)</f>
        <v>0</v>
      </c>
      <c r="AQ26" s="2">
        <f>IF(O23&gt;P23,1,0)</f>
        <v>0</v>
      </c>
      <c r="AR26" s="2">
        <f>IF(Q23&gt;R23,1,0)</f>
        <v>0</v>
      </c>
      <c r="AT26" s="1">
        <f>IF(J23&gt;I23,1,0)</f>
        <v>0</v>
      </c>
      <c r="AU26" s="1">
        <f>IF(L23&gt;K23,1,0)</f>
        <v>0</v>
      </c>
      <c r="AV26" s="1">
        <f>IF(N23&gt;M23,1,0)</f>
        <v>0</v>
      </c>
      <c r="AW26" s="1">
        <f>IF(P23&gt;O23,1,0)</f>
        <v>0</v>
      </c>
      <c r="AX26" s="1">
        <f>IF(R23&gt;Q23,1,0)</f>
        <v>0</v>
      </c>
      <c r="BA26" s="6" t="s">
        <v>2</v>
      </c>
      <c r="BB26" s="6" t="s">
        <v>4</v>
      </c>
    </row>
    <row r="27" spans="1:54" ht="22.5" customHeight="1">
      <c r="B27" s="29" t="e">
        <f>#REF!</f>
        <v>#REF!</v>
      </c>
      <c r="C27" s="27"/>
      <c r="D27" s="5"/>
      <c r="E27" s="4"/>
      <c r="F27" s="4"/>
      <c r="G27" s="5"/>
      <c r="H27" s="5"/>
      <c r="I27" s="2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79"/>
      <c r="AN27" s="2">
        <f>IF(I24&gt;J24,1,0)</f>
        <v>0</v>
      </c>
      <c r="AO27" s="2">
        <f>IF(K24&gt;L24,1,0)</f>
        <v>0</v>
      </c>
      <c r="AP27" s="2">
        <f>IF(M24&gt;N24,1,0)</f>
        <v>0</v>
      </c>
      <c r="AQ27" s="2">
        <f>IF(O24&gt;P24,1,0)</f>
        <v>0</v>
      </c>
      <c r="AR27" s="2">
        <f>IF(Q24&gt;R24,1,0)</f>
        <v>0</v>
      </c>
      <c r="AT27" s="1">
        <f>IF(J24&gt;I24,1,0)</f>
        <v>0</v>
      </c>
      <c r="AU27" s="1">
        <f>IF(L24&gt;K24,1,0)</f>
        <v>0</v>
      </c>
      <c r="AV27" s="1">
        <f>IF(N24&gt;M24,1,0)</f>
        <v>0</v>
      </c>
      <c r="AW27" s="1">
        <f>IF(P24&gt;O24,1,0)</f>
        <v>0</v>
      </c>
      <c r="AX27" s="1">
        <f>IF(R24&gt;Q24,1,0)</f>
        <v>0</v>
      </c>
      <c r="BA27" s="6" t="s">
        <v>0</v>
      </c>
      <c r="BB27" s="6" t="s">
        <v>5</v>
      </c>
    </row>
    <row r="28" spans="1:54" ht="22.5" customHeight="1" thickBot="1">
      <c r="C28" s="27"/>
      <c r="D28" s="5"/>
      <c r="E28" s="4"/>
      <c r="F28" s="4"/>
      <c r="G28" s="5"/>
      <c r="H28" s="5"/>
      <c r="I28" s="2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79"/>
      <c r="AN28" s="2" t="e">
        <f>IF(#REF!&gt;#REF!,1,0)</f>
        <v>#REF!</v>
      </c>
      <c r="AO28" s="2" t="e">
        <f>IF(#REF!&gt;#REF!,1,0)</f>
        <v>#REF!</v>
      </c>
      <c r="AP28" s="2" t="e">
        <f>IF(#REF!&gt;#REF!,1,0)</f>
        <v>#REF!</v>
      </c>
      <c r="AQ28" s="2" t="e">
        <f>IF(#REF!&gt;#REF!,1,0)</f>
        <v>#REF!</v>
      </c>
      <c r="AR28" s="2" t="e">
        <f>IF(#REF!&gt;#REF!,1,0)</f>
        <v>#REF!</v>
      </c>
      <c r="AT28" s="1" t="e">
        <f>IF(#REF!&gt;#REF!,1,0)</f>
        <v>#REF!</v>
      </c>
      <c r="AU28" s="1" t="e">
        <f>IF(#REF!&gt;#REF!,1,0)</f>
        <v>#REF!</v>
      </c>
      <c r="AV28" s="1" t="e">
        <f>IF(#REF!&gt;#REF!,1,0)</f>
        <v>#REF!</v>
      </c>
      <c r="AW28" s="1" t="e">
        <f>IF(#REF!&gt;#REF!,1,0)</f>
        <v>#REF!</v>
      </c>
      <c r="AX28" s="1" t="e">
        <f>IF(#REF!&gt;#REF!,1,0)</f>
        <v>#REF!</v>
      </c>
      <c r="BA28" s="8"/>
      <c r="BB28" s="8"/>
    </row>
    <row r="29" spans="1:54" ht="22.5" customHeight="1">
      <c r="C29" s="27"/>
      <c r="D29" s="5"/>
      <c r="E29" s="4"/>
      <c r="F29" s="4"/>
      <c r="G29" s="5"/>
      <c r="H29" s="5"/>
      <c r="I29" s="2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79"/>
      <c r="AN29" s="2" t="e">
        <f>IF(#REF!&gt;#REF!,1,0)</f>
        <v>#REF!</v>
      </c>
      <c r="AO29" s="2" t="e">
        <f>IF(#REF!&gt;#REF!,1,0)</f>
        <v>#REF!</v>
      </c>
      <c r="AP29" s="2" t="e">
        <f>IF(#REF!&gt;#REF!,1,0)</f>
        <v>#REF!</v>
      </c>
      <c r="AQ29" s="2" t="e">
        <f>IF(#REF!&gt;#REF!,1,0)</f>
        <v>#REF!</v>
      </c>
      <c r="AR29" s="2" t="e">
        <f>IF(#REF!&gt;#REF!,1,0)</f>
        <v>#REF!</v>
      </c>
      <c r="AT29" s="1" t="e">
        <f>IF(#REF!&gt;#REF!,1,0)</f>
        <v>#REF!</v>
      </c>
      <c r="AU29" s="1" t="e">
        <f>IF(#REF!&gt;#REF!,1,0)</f>
        <v>#REF!</v>
      </c>
      <c r="AV29" s="1" t="e">
        <f>IF(#REF!&gt;#REF!,1,0)</f>
        <v>#REF!</v>
      </c>
      <c r="AW29" s="1" t="e">
        <f>IF(#REF!&gt;#REF!,1,0)</f>
        <v>#REF!</v>
      </c>
      <c r="AX29" s="1" t="e">
        <f>IF(#REF!&gt;#REF!,1,0)</f>
        <v>#REF!</v>
      </c>
      <c r="BA29" s="7"/>
      <c r="BB29" s="7"/>
    </row>
    <row r="30" spans="1:54" ht="22.5" customHeight="1">
      <c r="C30" s="27"/>
      <c r="D30" s="5"/>
      <c r="E30" s="4"/>
      <c r="F30" s="4"/>
      <c r="G30" s="5"/>
      <c r="H30" s="5"/>
      <c r="I30" s="2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179"/>
      <c r="AN30" s="2" t="e">
        <f>IF(#REF!&gt;#REF!,1,0)</f>
        <v>#REF!</v>
      </c>
      <c r="AO30" s="2" t="e">
        <f>IF(#REF!&gt;#REF!,1,0)</f>
        <v>#REF!</v>
      </c>
      <c r="AP30" s="2" t="e">
        <f>IF(#REF!&gt;#REF!,1,0)</f>
        <v>#REF!</v>
      </c>
      <c r="AQ30" s="2" t="e">
        <f>IF(#REF!&gt;#REF!,1,0)</f>
        <v>#REF!</v>
      </c>
      <c r="AR30" s="2" t="e">
        <f>IF(#REF!&gt;#REF!,1,0)</f>
        <v>#REF!</v>
      </c>
      <c r="AT30" s="1" t="e">
        <f>IF(#REF!&gt;#REF!,1,0)</f>
        <v>#REF!</v>
      </c>
      <c r="AU30" s="1" t="e">
        <f>IF(#REF!&gt;#REF!,1,0)</f>
        <v>#REF!</v>
      </c>
      <c r="AV30" s="1" t="e">
        <f>IF(#REF!&gt;#REF!,1,0)</f>
        <v>#REF!</v>
      </c>
      <c r="AW30" s="1" t="e">
        <f>IF(#REF!&gt;#REF!,1,0)</f>
        <v>#REF!</v>
      </c>
      <c r="AX30" s="1" t="e">
        <f>IF(#REF!&gt;#REF!,1,0)</f>
        <v>#REF!</v>
      </c>
      <c r="BA30" s="6"/>
      <c r="BB30" s="6"/>
    </row>
    <row r="31" spans="1:54" ht="22.5" customHeight="1">
      <c r="C31" s="27"/>
      <c r="D31" s="5"/>
      <c r="E31" s="4"/>
      <c r="F31" s="4"/>
      <c r="G31" s="5"/>
      <c r="H31" s="5"/>
      <c r="I31" s="2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79"/>
      <c r="AN31" s="2" t="e">
        <f>IF(#REF!&gt;#REF!,1,0)</f>
        <v>#REF!</v>
      </c>
      <c r="AO31" s="2" t="e">
        <f>IF(#REF!&gt;#REF!,1,0)</f>
        <v>#REF!</v>
      </c>
      <c r="AP31" s="2" t="e">
        <f>IF(#REF!&gt;#REF!,1,0)</f>
        <v>#REF!</v>
      </c>
      <c r="AQ31" s="2" t="e">
        <f>IF(#REF!&gt;#REF!,1,0)</f>
        <v>#REF!</v>
      </c>
      <c r="AR31" s="2" t="e">
        <f>IF(#REF!&gt;#REF!,1,0)</f>
        <v>#REF!</v>
      </c>
      <c r="AT31" s="1" t="e">
        <f>IF(#REF!&gt;#REF!,1,0)</f>
        <v>#REF!</v>
      </c>
      <c r="AU31" s="1" t="e">
        <f>IF(#REF!&gt;#REF!,1,0)</f>
        <v>#REF!</v>
      </c>
      <c r="AV31" s="1" t="e">
        <f>IF(#REF!&gt;#REF!,1,0)</f>
        <v>#REF!</v>
      </c>
      <c r="AW31" s="1" t="e">
        <f>IF(#REF!&gt;#REF!,1,0)</f>
        <v>#REF!</v>
      </c>
      <c r="AX31" s="1" t="e">
        <f>IF(#REF!&gt;#REF!,1,0)</f>
        <v>#REF!</v>
      </c>
      <c r="BA31" s="6"/>
      <c r="BB31" s="6"/>
    </row>
    <row r="32" spans="1:54" ht="22.5" customHeight="1" thickBot="1">
      <c r="C32" s="27"/>
      <c r="D32" s="5"/>
      <c r="E32" s="4"/>
      <c r="F32" s="4"/>
      <c r="G32" s="5"/>
      <c r="H32" s="5"/>
      <c r="I32" s="2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79"/>
      <c r="AN32" s="2" t="e">
        <f>IF(#REF!&gt;#REF!,1,0)</f>
        <v>#REF!</v>
      </c>
      <c r="AO32" s="2" t="e">
        <f>IF(#REF!&gt;#REF!,1,0)</f>
        <v>#REF!</v>
      </c>
      <c r="AP32" s="2" t="e">
        <f>IF(#REF!&gt;#REF!,1,0)</f>
        <v>#REF!</v>
      </c>
      <c r="AQ32" s="2" t="e">
        <f>IF(#REF!&gt;#REF!,1,0)</f>
        <v>#REF!</v>
      </c>
      <c r="AR32" s="2" t="e">
        <f>IF(#REF!&gt;#REF!,1,0)</f>
        <v>#REF!</v>
      </c>
      <c r="AT32" s="1" t="e">
        <f>IF(#REF!&gt;#REF!,1,0)</f>
        <v>#REF!</v>
      </c>
      <c r="AU32" s="1" t="e">
        <f>IF(#REF!&gt;#REF!,1,0)</f>
        <v>#REF!</v>
      </c>
      <c r="AV32" s="1" t="e">
        <f>IF(#REF!&gt;#REF!,1,0)</f>
        <v>#REF!</v>
      </c>
      <c r="AW32" s="1" t="e">
        <f>IF(#REF!&gt;#REF!,1,0)</f>
        <v>#REF!</v>
      </c>
      <c r="AX32" s="1" t="e">
        <f>IF(#REF!&gt;#REF!,1,0)</f>
        <v>#REF!</v>
      </c>
      <c r="BA32" s="8"/>
      <c r="BB32" s="8"/>
    </row>
    <row r="33" spans="1:44" ht="22.5" customHeight="1">
      <c r="B33" s="29" t="e">
        <f>#REF!</f>
        <v>#REF!</v>
      </c>
      <c r="C33" s="27"/>
      <c r="D33" s="5"/>
      <c r="E33" s="4"/>
      <c r="F33" s="4"/>
      <c r="G33" s="5"/>
      <c r="H33" s="5"/>
      <c r="I33" s="2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78"/>
    </row>
    <row r="34" spans="1:44" ht="22.5" customHeight="1">
      <c r="B34" s="29" t="e">
        <f>#REF!</f>
        <v>#REF!</v>
      </c>
      <c r="C34" s="27"/>
      <c r="D34" s="5"/>
      <c r="E34" s="4"/>
      <c r="F34" s="4"/>
      <c r="G34" s="5"/>
      <c r="H34" s="5"/>
      <c r="I34" s="2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178"/>
    </row>
    <row r="35" spans="1:44" ht="22.5" customHeight="1">
      <c r="B35" s="29" t="e">
        <f>#REF!</f>
        <v>#REF!</v>
      </c>
      <c r="C35" s="27"/>
      <c r="D35" s="5"/>
      <c r="E35" s="4"/>
      <c r="F35" s="4"/>
      <c r="G35" s="5"/>
      <c r="H35" s="5"/>
      <c r="I35" s="2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78"/>
    </row>
    <row r="36" spans="1:44" ht="22.5" customHeight="1">
      <c r="C36" s="27"/>
      <c r="D36" s="92" t="s">
        <v>27</v>
      </c>
      <c r="E36" s="4"/>
      <c r="F36" s="4"/>
      <c r="G36" s="5"/>
      <c r="H36" s="5"/>
      <c r="I36" s="2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78"/>
    </row>
    <row r="37" spans="1:44" ht="22.5" customHeight="1">
      <c r="C37" s="27"/>
      <c r="D37" s="5"/>
      <c r="E37" s="4"/>
      <c r="F37" s="4"/>
      <c r="G37" s="5"/>
      <c r="H37" s="5"/>
      <c r="I37" s="2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78"/>
    </row>
    <row r="38" spans="1:44" ht="22.5" customHeight="1">
      <c r="C38" s="27"/>
      <c r="D38" s="5"/>
      <c r="E38" s="4"/>
      <c r="F38" s="4"/>
      <c r="G38" s="5"/>
      <c r="H38" s="5"/>
      <c r="I38" s="2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78"/>
    </row>
    <row r="39" spans="1:44" ht="22.5" customHeight="1">
      <c r="C39" s="27"/>
      <c r="D39" s="5"/>
      <c r="E39" s="5"/>
      <c r="F39" s="4"/>
      <c r="G39" s="4"/>
      <c r="H39" s="5"/>
      <c r="I39" s="25"/>
      <c r="J39" s="5"/>
      <c r="K39" s="5"/>
      <c r="L39" s="5"/>
      <c r="M39" s="25"/>
      <c r="N39" s="5"/>
      <c r="O39" s="5"/>
      <c r="P39" s="5"/>
      <c r="Q39" s="5"/>
      <c r="R39" s="5"/>
      <c r="S39" s="5"/>
      <c r="T39" s="5"/>
      <c r="U39" s="5"/>
      <c r="V39" s="5"/>
      <c r="W39" s="178"/>
    </row>
    <row r="40" spans="1:44" s="3" customFormat="1" ht="22.5" customHeight="1" thickBot="1">
      <c r="A40" s="75"/>
      <c r="B40" s="30"/>
      <c r="C40" s="180" t="s">
        <v>24</v>
      </c>
      <c r="D40" s="90"/>
      <c r="E40" s="90"/>
      <c r="F40" s="91"/>
      <c r="G40" s="90"/>
      <c r="H40" s="90" t="s">
        <v>25</v>
      </c>
      <c r="I40" s="90"/>
      <c r="J40" s="90"/>
      <c r="K40" s="90"/>
      <c r="L40" s="90"/>
      <c r="M40" s="90"/>
      <c r="N40" s="90"/>
      <c r="O40" s="90" t="s">
        <v>26</v>
      </c>
      <c r="P40" s="90"/>
      <c r="Q40" s="90"/>
      <c r="R40" s="90"/>
      <c r="S40" s="90"/>
      <c r="T40" s="90"/>
      <c r="U40" s="90"/>
      <c r="V40" s="90"/>
      <c r="W40" s="181"/>
      <c r="AN40" s="24"/>
      <c r="AO40" s="24"/>
      <c r="AP40" s="24"/>
      <c r="AQ40" s="24"/>
      <c r="AR40" s="24"/>
    </row>
    <row r="41" spans="1:44" hidden="1">
      <c r="C41" s="27"/>
      <c r="D41" s="5"/>
      <c r="E41" s="5"/>
      <c r="F41" s="4"/>
      <c r="G41" s="4"/>
      <c r="H41" s="5"/>
      <c r="I41" s="25"/>
      <c r="J41" s="5"/>
      <c r="K41" s="5"/>
      <c r="L41" s="5"/>
      <c r="M41" s="25"/>
      <c r="N41" s="5"/>
      <c r="O41" s="5"/>
      <c r="P41" s="5"/>
      <c r="Q41" s="5"/>
      <c r="R41" s="5"/>
      <c r="S41" s="5"/>
      <c r="T41" s="5"/>
      <c r="U41" s="5"/>
      <c r="V41" s="5"/>
      <c r="W41" s="178"/>
    </row>
    <row r="42" spans="1:44" hidden="1">
      <c r="C42" s="27"/>
      <c r="D42" s="5"/>
      <c r="E42" s="4"/>
      <c r="F42" s="4"/>
      <c r="G42" s="5"/>
      <c r="H42" s="5"/>
      <c r="I42" s="2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78"/>
    </row>
    <row r="43" spans="1:44" hidden="1">
      <c r="C43" s="27"/>
      <c r="D43" s="5"/>
      <c r="E43" s="4"/>
      <c r="F43" s="4"/>
      <c r="G43" s="5"/>
      <c r="H43" s="5"/>
      <c r="I43" s="2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78"/>
    </row>
    <row r="44" spans="1:44" hidden="1">
      <c r="C44" s="27"/>
      <c r="D44" s="5"/>
      <c r="E44" s="4"/>
      <c r="F44" s="4"/>
      <c r="G44" s="5"/>
      <c r="H44" s="5"/>
      <c r="I44" s="2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78"/>
    </row>
    <row r="45" spans="1:44" hidden="1">
      <c r="C45" s="27"/>
      <c r="D45" s="5"/>
      <c r="E45" s="4"/>
      <c r="F45" s="4"/>
      <c r="G45" s="5"/>
      <c r="H45" s="5"/>
      <c r="I45" s="2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78"/>
    </row>
    <row r="46" spans="1:44" hidden="1">
      <c r="C46" s="27"/>
      <c r="D46" s="5"/>
      <c r="E46" s="4"/>
      <c r="F46" s="4"/>
      <c r="G46" s="5"/>
      <c r="H46" s="5"/>
      <c r="I46" s="2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78"/>
    </row>
    <row r="47" spans="1:44" hidden="1">
      <c r="C47" s="27"/>
      <c r="D47" s="5"/>
      <c r="E47" s="4"/>
      <c r="F47" s="4"/>
      <c r="G47" s="5"/>
      <c r="H47" s="5"/>
      <c r="I47" s="2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78"/>
    </row>
    <row r="48" spans="1:44" hidden="1">
      <c r="C48" s="27"/>
      <c r="D48" s="5"/>
      <c r="E48" s="4"/>
      <c r="F48" s="4"/>
      <c r="G48" s="5"/>
      <c r="H48" s="5"/>
      <c r="I48" s="2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178"/>
    </row>
    <row r="49" spans="3:23" hidden="1">
      <c r="C49" s="27"/>
      <c r="D49" s="5"/>
      <c r="E49" s="4"/>
      <c r="F49" s="4"/>
      <c r="G49" s="5"/>
      <c r="H49" s="5"/>
      <c r="I49" s="2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78"/>
    </row>
    <row r="50" spans="3:23" hidden="1">
      <c r="C50" s="27"/>
      <c r="D50" s="5"/>
      <c r="E50" s="4"/>
      <c r="F50" s="4"/>
      <c r="G50" s="5"/>
      <c r="H50" s="5"/>
      <c r="I50" s="2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78"/>
    </row>
    <row r="51" spans="3:23" hidden="1">
      <c r="C51" s="27"/>
      <c r="D51" s="5"/>
      <c r="E51" s="4"/>
      <c r="F51" s="4"/>
      <c r="G51" s="5"/>
      <c r="H51" s="5"/>
      <c r="I51" s="2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78"/>
    </row>
    <row r="52" spans="3:23" hidden="1">
      <c r="C52" s="27"/>
      <c r="D52" s="5"/>
      <c r="E52" s="4"/>
      <c r="F52" s="4"/>
      <c r="G52" s="5"/>
      <c r="H52" s="5"/>
      <c r="I52" s="5">
        <f t="shared" ref="I52:R52" si="4">SUM(I15:I24)</f>
        <v>0</v>
      </c>
      <c r="J52" s="5">
        <f t="shared" si="4"/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4"/>
        <v>0</v>
      </c>
      <c r="P52" s="5">
        <f t="shared" si="4"/>
        <v>0</v>
      </c>
      <c r="Q52" s="5">
        <f t="shared" si="4"/>
        <v>0</v>
      </c>
      <c r="R52" s="5">
        <f t="shared" si="4"/>
        <v>0</v>
      </c>
      <c r="S52" s="5"/>
      <c r="T52" s="5"/>
      <c r="U52" s="5"/>
      <c r="V52" s="5"/>
      <c r="W52" s="178"/>
    </row>
    <row r="53" spans="3:23" hidden="1">
      <c r="C53" s="27"/>
      <c r="D53" s="5"/>
      <c r="E53" s="4"/>
      <c r="F53" s="4"/>
      <c r="G53" s="5"/>
      <c r="H53" s="5"/>
      <c r="I53" s="2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178"/>
    </row>
    <row r="54" spans="3:23" hidden="1">
      <c r="C54" s="27"/>
      <c r="D54" s="5"/>
      <c r="E54" s="4"/>
      <c r="F54" s="4"/>
      <c r="G54" s="5"/>
      <c r="H54" s="5"/>
      <c r="I54" s="2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178"/>
    </row>
    <row r="55" spans="3:23" hidden="1">
      <c r="C55" s="27"/>
      <c r="D55" s="5"/>
      <c r="E55" s="4"/>
      <c r="F55" s="4"/>
      <c r="G55" s="5"/>
      <c r="H55" s="5"/>
      <c r="I55" s="2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178"/>
    </row>
    <row r="56" spans="3:23" hidden="1">
      <c r="C56" s="27"/>
      <c r="D56" s="5"/>
      <c r="E56" s="4"/>
      <c r="F56" s="4"/>
      <c r="G56" s="5"/>
      <c r="H56" s="5"/>
      <c r="I56" s="2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78"/>
    </row>
    <row r="57" spans="3:23" hidden="1">
      <c r="C57" s="27"/>
      <c r="D57" s="5"/>
      <c r="E57" s="4"/>
      <c r="F57" s="4"/>
      <c r="G57" s="5"/>
      <c r="H57" s="5"/>
      <c r="I57" s="2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78"/>
    </row>
    <row r="58" spans="3:23" hidden="1">
      <c r="C58" s="27"/>
      <c r="D58" s="5"/>
      <c r="E58" s="4"/>
      <c r="F58" s="4"/>
      <c r="G58" s="5"/>
      <c r="H58" s="5"/>
      <c r="I58" s="2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178"/>
    </row>
    <row r="59" spans="3:23" hidden="1">
      <c r="C59" s="27"/>
      <c r="D59" s="5"/>
      <c r="E59" s="4"/>
      <c r="F59" s="4"/>
      <c r="G59" s="5"/>
      <c r="H59" s="5"/>
      <c r="I59" s="2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78"/>
    </row>
    <row r="60" spans="3:23" hidden="1">
      <c r="C60" s="27"/>
      <c r="D60" s="5"/>
      <c r="E60" s="4"/>
      <c r="F60" s="4"/>
      <c r="G60" s="5"/>
      <c r="H60" s="5"/>
      <c r="I60" s="2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178"/>
    </row>
    <row r="61" spans="3:23" hidden="1">
      <c r="C61" s="27"/>
      <c r="D61" s="5"/>
      <c r="E61" s="4"/>
      <c r="F61" s="4"/>
      <c r="G61" s="5"/>
      <c r="H61" s="5"/>
      <c r="I61" s="2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178"/>
    </row>
    <row r="62" spans="3:23" hidden="1">
      <c r="C62" s="27"/>
      <c r="D62" s="5"/>
      <c r="E62" s="4"/>
      <c r="F62" s="4"/>
      <c r="G62" s="5"/>
      <c r="H62" s="5"/>
      <c r="I62" s="2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78"/>
    </row>
    <row r="63" spans="3:23" ht="15.75" hidden="1" customHeight="1">
      <c r="C63" s="182"/>
      <c r="D63" s="93"/>
      <c r="E63" s="17"/>
      <c r="F63" s="18"/>
      <c r="G63" s="5"/>
      <c r="H63" s="5"/>
      <c r="I63" s="2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78"/>
    </row>
    <row r="64" spans="3:23" ht="16.5" hidden="1" thickBot="1">
      <c r="C64" s="28">
        <v>3</v>
      </c>
      <c r="D64" s="16">
        <v>4</v>
      </c>
      <c r="E64" s="19" t="s">
        <v>22</v>
      </c>
      <c r="F64" s="20" t="s">
        <v>23</v>
      </c>
      <c r="G64" s="5"/>
      <c r="H64" s="5"/>
      <c r="I64" s="2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178"/>
    </row>
    <row r="65" spans="3:23" hidden="1">
      <c r="C65" s="183">
        <f>IF(ISERROR(VLOOKUP(#REF!,$G$22:$W$24,16,0))=TRUE,0,IF(OR(VLOOKUP(#REF!,$G$22:$W$24,17,0)="wo",VLOOKUP(#REF!,$G$22:$W$24,17,0)="ow"),0,VLOOKUP(#REF!,$G$22:$W$24,16,0)))</f>
        <v>0</v>
      </c>
      <c r="D65" s="13">
        <f>IF(ISERROR(VLOOKUP(#REF!,$G$29:$W$32,16,0))=TRUE,0,IF(OR(VLOOKUP(#REF!,$G$29:$W$32,17,0)="wo",VLOOKUP(#REF!,$G$29:$W$32,17,0)="ow"),0,VLOOKUP(#REF!,$G$29:$W$32,16,0)))</f>
        <v>0</v>
      </c>
      <c r="E65" s="21" t="e">
        <f>SUM(#REF!)</f>
        <v>#REF!</v>
      </c>
      <c r="F65" s="18">
        <f>SUM(C65:D65)</f>
        <v>0</v>
      </c>
      <c r="G65" s="5"/>
      <c r="H65" s="5"/>
      <c r="I65" s="2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178"/>
    </row>
    <row r="66" spans="3:23" hidden="1">
      <c r="C66" s="27">
        <f>IF(ISERROR(VLOOKUP(#REF!,$G$22:$W$24,16,0))=TRUE,0,IF(OR(VLOOKUP(#REF!,$G$22:$W$24,17,0)="wo",VLOOKUP(#REF!,$G$22:$W$24,17,0)="ow"),0,VLOOKUP(#REF!,$G$22:$W$24,16,0)))</f>
        <v>0</v>
      </c>
      <c r="D66" s="14">
        <f>IF(ISERROR(VLOOKUP(#REF!,$G$29:$W$32,16,0))=TRUE,0,IF(OR(VLOOKUP(#REF!,$G$29:$W$32,17,0)="wo",VLOOKUP(#REF!,$G$29:$W$32,17,0)="ow"),0,VLOOKUP(#REF!,$G$29:$W$32,16,0)))</f>
        <v>0</v>
      </c>
      <c r="E66" s="22" t="e">
        <f>SUM(#REF!)</f>
        <v>#REF!</v>
      </c>
      <c r="F66" s="15">
        <f>SUM(C66:D66)</f>
        <v>0</v>
      </c>
      <c r="G66" s="5"/>
      <c r="H66" s="5"/>
      <c r="I66" s="2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178"/>
    </row>
    <row r="67" spans="3:23" hidden="1">
      <c r="C67" s="27">
        <f>IF(ISERROR(VLOOKUP(#REF!,$G$22:$W$24,16,0))=TRUE,0,IF(OR(VLOOKUP(#REF!,$G$22:$W$24,17,0)="wo",VLOOKUP(#REF!,$G$22:$W$24,17,0)="ow"),0,VLOOKUP(#REF!,$G$22:$W$24,16,0)))</f>
        <v>0</v>
      </c>
      <c r="D67" s="14">
        <f>IF(ISERROR(VLOOKUP(#REF!,$G$29:$W$32,16,0))=TRUE,0,IF(OR(VLOOKUP(#REF!,$G$29:$W$32,17,0)="wo",VLOOKUP(#REF!,$G$29:$W$32,17,0)="ow"),0,VLOOKUP(#REF!,$G$29:$W$32,16,0)))</f>
        <v>0</v>
      </c>
      <c r="E67" s="22" t="e">
        <f>SUM(#REF!)</f>
        <v>#REF!</v>
      </c>
      <c r="F67" s="15">
        <f>SUM(C67:D67)</f>
        <v>0</v>
      </c>
      <c r="G67" s="5"/>
      <c r="H67" s="5"/>
      <c r="I67" s="2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178"/>
    </row>
    <row r="68" spans="3:23" ht="16.5" hidden="1" thickBot="1">
      <c r="C68" s="28">
        <f>IF(ISERROR(VLOOKUP(#REF!,$G$22:$W$24,16,0))=TRUE,0,IF(OR(VLOOKUP(#REF!,$G$22:$W$24,17,0)="wo",VLOOKUP(#REF!,$G$22:$W$24,17,0)="ow"),0,VLOOKUP(#REF!,$G$22:$W$24,16,0)))</f>
        <v>0</v>
      </c>
      <c r="D68" s="16">
        <f>IF(ISERROR(VLOOKUP(#REF!,$G$29:$W$32,16,0))=TRUE,0,IF(OR(VLOOKUP(#REF!,$G$29:$W$32,17,0)="wo",VLOOKUP(#REF!,$G$29:$W$32,17,0)="ow"),0,VLOOKUP(#REF!,$G$29:$W$32,16,0)))</f>
        <v>0</v>
      </c>
      <c r="E68" s="23" t="e">
        <f>SUM(#REF!)</f>
        <v>#REF!</v>
      </c>
      <c r="F68" s="20">
        <f>SUM(C68:D68)</f>
        <v>0</v>
      </c>
      <c r="G68" s="5"/>
      <c r="H68" s="5"/>
      <c r="I68" s="2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178"/>
    </row>
    <row r="69" spans="3:23" hidden="1">
      <c r="C69" s="183">
        <f>IF(ISERROR(VLOOKUP(#REF!,$G$22:$W$24,16,0))=TRUE,0,IF(OR(VLOOKUP(#REF!,$G$22:$W$24,17,0)="wo",VLOOKUP(#REF!,$G$22:$W$24,17,0)="ow"),0,VLOOKUP(#REF!,$G$22:$W$24,16,0)))</f>
        <v>0</v>
      </c>
      <c r="D69" s="13">
        <f>IF(ISERROR(VLOOKUP(#REF!,$G$29:$W$32,16,0))=TRUE,0,IF(OR(VLOOKUP(#REF!,$G$29:$W$32,17,0)="wo",VLOOKUP(#REF!,$G$29:$W$32,17,0)="ow"),0,VLOOKUP(#REF!,$G$29:$W$32,16,0)))</f>
        <v>0</v>
      </c>
      <c r="E69" s="22" t="e">
        <f>SUM(#REF!)</f>
        <v>#REF!</v>
      </c>
      <c r="F69" s="15">
        <f>SUM(C69:D69)</f>
        <v>0</v>
      </c>
      <c r="G69" s="5"/>
      <c r="H69" s="5"/>
      <c r="I69" s="2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178"/>
    </row>
    <row r="70" spans="3:23" hidden="1">
      <c r="C70" s="27">
        <f>IF(ISERROR(VLOOKUP(#REF!,$G$22:$W$24,16,0))=TRUE,0,IF(OR(VLOOKUP(#REF!,$G$22:$W$24,17,0)="wo",VLOOKUP(#REF!,$G$22:$W$24,17,0)="ow"),0,VLOOKUP(#REF!,$G$22:$W$24,16,0)))</f>
        <v>0</v>
      </c>
      <c r="D70" s="14">
        <f>IF(ISERROR(VLOOKUP(#REF!,$G$29:$W$32,16,0))=TRUE,0,IF(OR(VLOOKUP(#REF!,$G$29:$W$32,17,0)="wo",VLOOKUP(#REF!,$G$29:$W$32,17,0)="ow"),0,VLOOKUP(#REF!,$G$29:$W$32,16,0)))</f>
        <v>0</v>
      </c>
      <c r="E70" s="22" t="e">
        <f>SUM(#REF!)</f>
        <v>#REF!</v>
      </c>
      <c r="F70" s="15">
        <f>SUM(C70:D70)</f>
        <v>0</v>
      </c>
      <c r="G70" s="5"/>
      <c r="H70" s="5"/>
      <c r="I70" s="2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178"/>
    </row>
    <row r="71" spans="3:23" hidden="1">
      <c r="C71" s="27">
        <f>IF(ISERROR(VLOOKUP(#REF!,$G$22:$W$24,16,0))=TRUE,0,IF(OR(VLOOKUP(#REF!,$G$22:$W$24,17,0)="wo",VLOOKUP(#REF!,$G$22:$W$24,17,0)="ow"),0,VLOOKUP(#REF!,$G$22:$W$24,16,0)))</f>
        <v>0</v>
      </c>
      <c r="D71" s="14">
        <f>IF(ISERROR(VLOOKUP(#REF!,$G$29:$W$32,16,0))=TRUE,0,IF(OR(VLOOKUP(#REF!,$G$29:$W$32,17,0)="wo",VLOOKUP(#REF!,$G$29:$W$32,17,0)="ow"),0,VLOOKUP(#REF!,$G$29:$W$32,16,0)))</f>
        <v>0</v>
      </c>
      <c r="E71" s="22" t="e">
        <f>SUM(#REF!)</f>
        <v>#REF!</v>
      </c>
      <c r="F71" s="15">
        <f>SUM(C71:D71)</f>
        <v>0</v>
      </c>
      <c r="G71" s="5"/>
      <c r="H71" s="5"/>
      <c r="I71" s="2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178"/>
    </row>
    <row r="72" spans="3:23" ht="16.5" hidden="1" thickBot="1">
      <c r="C72" s="28">
        <f>IF(ISERROR(VLOOKUP(#REF!,$G$22:$W$24,16,0))=TRUE,0,IF(OR(VLOOKUP(#REF!,$G$22:$W$24,17,0)="wo",VLOOKUP(#REF!,$G$22:$W$24,17,0)="ow"),0,VLOOKUP(#REF!,$G$22:$W$24,16,0)))</f>
        <v>0</v>
      </c>
      <c r="D72" s="16">
        <f>IF(ISERROR(VLOOKUP(#REF!,$G$29:$W$32,16,0))=TRUE,0,IF(OR(VLOOKUP(#REF!,$G$29:$W$32,17,0)="wo",VLOOKUP(#REF!,$G$29:$W$32,17,0)="ow"),0,VLOOKUP(#REF!,$G$29:$W$32,16,0)))</f>
        <v>0</v>
      </c>
      <c r="E72" s="23" t="e">
        <f>SUM(#REF!)</f>
        <v>#REF!</v>
      </c>
      <c r="F72" s="20">
        <f>SUM(C72:D72)</f>
        <v>0</v>
      </c>
      <c r="G72" s="5"/>
      <c r="H72" s="5"/>
      <c r="I72" s="2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178"/>
    </row>
    <row r="73" spans="3:23" hidden="1">
      <c r="C73" s="27"/>
      <c r="D73" s="5"/>
      <c r="E73" s="4"/>
      <c r="F73" s="4"/>
      <c r="G73" s="5"/>
      <c r="H73" s="5"/>
      <c r="I73" s="2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178"/>
    </row>
    <row r="74" spans="3:23" hidden="1">
      <c r="C74" s="27"/>
      <c r="D74" s="5"/>
      <c r="E74" s="4"/>
      <c r="F74" s="4"/>
      <c r="G74" s="5"/>
      <c r="H74" s="5"/>
      <c r="I74" s="2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178"/>
    </row>
    <row r="75" spans="3:23" ht="15.75" hidden="1" customHeight="1">
      <c r="C75" s="182"/>
      <c r="D75" s="93"/>
      <c r="E75" s="17"/>
      <c r="F75" s="18"/>
      <c r="G75" s="5"/>
      <c r="H75" s="5"/>
      <c r="I75" s="2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178"/>
    </row>
    <row r="76" spans="3:23" ht="16.5" hidden="1" thickBot="1">
      <c r="C76" s="28">
        <v>3</v>
      </c>
      <c r="D76" s="16">
        <v>4</v>
      </c>
      <c r="E76" s="19" t="s">
        <v>22</v>
      </c>
      <c r="F76" s="20" t="s">
        <v>23</v>
      </c>
      <c r="G76" s="5"/>
      <c r="H76" s="5"/>
      <c r="I76" s="2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178"/>
    </row>
    <row r="77" spans="3:23" hidden="1">
      <c r="C77" s="183">
        <f>IF(ISERROR(VLOOKUP(#REF!,$H$22:$W$24,14,0))=TRUE,0,IF(OR(VLOOKUP(#REF!,$H$22:$W$24,16,0)="wo",VLOOKUP(#REF!,$H$22:$W$24,16,0)="ow"),0,VLOOKUP(#REF!,$H$22:$W$24,14,0)))</f>
        <v>0</v>
      </c>
      <c r="D77" s="13">
        <f>IF(ISERROR(VLOOKUP(#REF!,$H$29:$W$32,14,0))=TRUE,0,IF(OR(VLOOKUP(#REF!,$H$29:$W$32,16,0)="wo",VLOOKUP(#REF!,$H$29:$W$32,16,0)="ow"),0,VLOOKUP(#REF!,$H$29:$W$32,14,0)))</f>
        <v>0</v>
      </c>
      <c r="E77" s="21" t="e">
        <f>SUM(#REF!)</f>
        <v>#REF!</v>
      </c>
      <c r="F77" s="18">
        <f>SUM(C77:D77)</f>
        <v>0</v>
      </c>
      <c r="G77" s="5"/>
      <c r="H77" s="5"/>
      <c r="I77" s="2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178"/>
    </row>
    <row r="78" spans="3:23" hidden="1">
      <c r="C78" s="27">
        <f>IF(ISERROR(VLOOKUP(#REF!,$H$22:$W$24,14,0))=TRUE,0,IF(OR(VLOOKUP(#REF!,$H$22:$W$24,16,0)="wo",VLOOKUP(#REF!,$H$22:$W$24,16,0)="ow"),0,VLOOKUP(#REF!,$H$22:$W$24,14,0)))</f>
        <v>0</v>
      </c>
      <c r="D78" s="14">
        <f>IF(ISERROR(VLOOKUP(#REF!,$H$29:$W$32,14,0))=TRUE,0,IF(OR(VLOOKUP(#REF!,$H$29:$W$32,16,0)="wo",VLOOKUP(#REF!,$H$29:$W$32,16,0)="ow"),0,VLOOKUP(#REF!,$H$29:$W$32,14,0)))</f>
        <v>0</v>
      </c>
      <c r="E78" s="22" t="e">
        <f>SUM(#REF!)</f>
        <v>#REF!</v>
      </c>
      <c r="F78" s="15">
        <f>SUM(C78:D78)</f>
        <v>0</v>
      </c>
      <c r="G78" s="5"/>
      <c r="H78" s="5"/>
      <c r="I78" s="2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178"/>
    </row>
    <row r="79" spans="3:23" hidden="1">
      <c r="C79" s="27">
        <f>IF(ISERROR(VLOOKUP(#REF!,$H$22:$W$24,14,0))=TRUE,0,IF(OR(VLOOKUP(#REF!,$H$22:$W$24,16,0)="wo",VLOOKUP(#REF!,$H$22:$W$24,16,0)="ow"),0,VLOOKUP(#REF!,$H$22:$W$24,14,0)))</f>
        <v>0</v>
      </c>
      <c r="D79" s="14">
        <f>IF(ISERROR(VLOOKUP(#REF!,$H$29:$W$32,14,0))=TRUE,0,IF(OR(VLOOKUP(#REF!,$H$29:$W$32,16,0)="wo",VLOOKUP(#REF!,$H$29:$W$32,16,0)="ow"),0,VLOOKUP(#REF!,$H$29:$W$32,14,0)))</f>
        <v>0</v>
      </c>
      <c r="E79" s="22" t="e">
        <f>SUM(#REF!)</f>
        <v>#REF!</v>
      </c>
      <c r="F79" s="15">
        <f>SUM(C79:C79)</f>
        <v>0</v>
      </c>
      <c r="G79" s="5"/>
      <c r="H79" s="5"/>
      <c r="I79" s="2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178"/>
    </row>
    <row r="80" spans="3:23" ht="16.5" hidden="1" thickBot="1">
      <c r="C80" s="28">
        <f>IF(ISERROR(VLOOKUP(#REF!,$H$22:$W$24,14,0))=TRUE,0,IF(OR(VLOOKUP(#REF!,$H$22:$W$24,16,0)="wo",VLOOKUP(#REF!,$H$22:$W$24,16,0)="ow"),0,VLOOKUP(#REF!,$H$22:$W$24,14,0)))</f>
        <v>0</v>
      </c>
      <c r="D80" s="16">
        <f>IF(ISERROR(VLOOKUP(#REF!,$H$29:$W$32,14,0))=TRUE,0,IF(OR(VLOOKUP(#REF!,$H$29:$W$32,16,0)="wo",VLOOKUP(#REF!,$H$29:$W$32,16,0)="ow"),0,VLOOKUP(#REF!,$H$29:$W$32,14,0)))</f>
        <v>0</v>
      </c>
      <c r="E80" s="23" t="e">
        <f>SUM(#REF!)</f>
        <v>#REF!</v>
      </c>
      <c r="F80" s="20">
        <f>SUM(C80:C80)</f>
        <v>0</v>
      </c>
      <c r="G80" s="5"/>
      <c r="H80" s="5"/>
      <c r="I80" s="2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178"/>
    </row>
    <row r="81" spans="3:23" hidden="1">
      <c r="C81" s="183">
        <f>IF(ISERROR(VLOOKUP(#REF!,$H$22:$W$24,14,0))=TRUE,0,IF(OR(VLOOKUP(#REF!,$H$22:$W$24,16,0)="wo",VLOOKUP(#REF!,$H$22:$W$24,16,0)="ow"),0,VLOOKUP(#REF!,$H$22:$W$24,14,0)))</f>
        <v>0</v>
      </c>
      <c r="D81" s="13">
        <f>IF(ISERROR(VLOOKUP(#REF!,$H$29:$W$32,14,0))=TRUE,0,IF(OR(VLOOKUP(#REF!,$H$29:$W$32,16,0)="wo",VLOOKUP(#REF!,$H$29:$W$32,16,0)="ow"),0,VLOOKUP(#REF!,$H$29:$W$32,14,0)))</f>
        <v>0</v>
      </c>
      <c r="E81" s="22" t="e">
        <f>SUM(#REF!)</f>
        <v>#REF!</v>
      </c>
      <c r="F81" s="15">
        <f>SUM(C81:C81)</f>
        <v>0</v>
      </c>
      <c r="G81" s="5"/>
      <c r="H81" s="5"/>
      <c r="I81" s="2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178"/>
    </row>
    <row r="82" spans="3:23" hidden="1">
      <c r="C82" s="27">
        <f>IF(ISERROR(VLOOKUP(#REF!,$H$22:$W$24,14,0))=TRUE,0,IF(OR(VLOOKUP(#REF!,$H$22:$W$24,16,0)="wo",VLOOKUP(#REF!,$H$22:$W$24,16,0)="ow"),0,VLOOKUP(#REF!,$H$22:$W$24,14,0)))</f>
        <v>0</v>
      </c>
      <c r="D82" s="14">
        <f>IF(ISERROR(VLOOKUP(#REF!,$H$29:$W$32,14,0))=TRUE,0,IF(OR(VLOOKUP(#REF!,$H$29:$W$32,16,0)="wo",VLOOKUP(#REF!,$H$29:$W$32,16,0)="ow"),0,VLOOKUP(#REF!,$H$29:$W$32,14,0)))</f>
        <v>0</v>
      </c>
      <c r="E82" s="22" t="e">
        <f>SUM(#REF!)</f>
        <v>#REF!</v>
      </c>
      <c r="F82" s="15">
        <f>SUM(C82:C82)</f>
        <v>0</v>
      </c>
      <c r="G82" s="5"/>
      <c r="H82" s="5"/>
      <c r="I82" s="2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178"/>
    </row>
    <row r="83" spans="3:23" hidden="1">
      <c r="C83" s="27">
        <f>IF(ISERROR(VLOOKUP(#REF!,$H$22:$W$24,14,0))=TRUE,0,IF(OR(VLOOKUP(#REF!,$H$22:$W$24,16,0)="wo",VLOOKUP(#REF!,$H$22:$W$24,16,0)="ow"),0,VLOOKUP(#REF!,$H$22:$W$24,14,0)))</f>
        <v>0</v>
      </c>
      <c r="D83" s="14">
        <f>IF(ISERROR(VLOOKUP(#REF!,$H$29:$W$32,14,0))=TRUE,0,IF(OR(VLOOKUP(#REF!,$H$29:$W$32,16,0)="wo",VLOOKUP(#REF!,$H$29:$W$32,16,0)="ow"),0,VLOOKUP(#REF!,$H$29:$W$32,14,0)))</f>
        <v>0</v>
      </c>
      <c r="E83" s="22" t="e">
        <f>SUM(#REF!)</f>
        <v>#REF!</v>
      </c>
      <c r="F83" s="15">
        <f>SUM(C83:C83)</f>
        <v>0</v>
      </c>
      <c r="G83" s="5"/>
      <c r="H83" s="5"/>
      <c r="I83" s="2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178"/>
    </row>
    <row r="84" spans="3:23" ht="16.5" hidden="1" thickBot="1">
      <c r="C84" s="28">
        <f>IF(ISERROR(VLOOKUP(#REF!,$H$22:$W$24,14,0))=TRUE,0,IF(OR(VLOOKUP(#REF!,$H$22:$W$24,16,0)="wo",VLOOKUP(#REF!,$H$22:$W$24,16,0)="ow"),0,VLOOKUP(#REF!,$H$22:$W$24,14,0)))</f>
        <v>0</v>
      </c>
      <c r="D84" s="16">
        <f>IF(ISERROR(VLOOKUP(#REF!,$H$29:$W$32,14,0))=TRUE,0,IF(OR(VLOOKUP(#REF!,$H$29:$W$32,16,0)="wo",VLOOKUP(#REF!,$H$29:$W$32,16,0)="ow"),0,VLOOKUP(#REF!,$H$29:$W$32,14,0)))</f>
        <v>0</v>
      </c>
      <c r="E84" s="23" t="e">
        <f>SUM(#REF!)</f>
        <v>#REF!</v>
      </c>
      <c r="F84" s="20">
        <f>SUM(C84:C84)</f>
        <v>0</v>
      </c>
      <c r="G84" s="5"/>
      <c r="H84" s="5"/>
      <c r="I84" s="2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178"/>
    </row>
    <row r="85" spans="3:23" hidden="1">
      <c r="C85" s="27"/>
      <c r="D85" s="5"/>
      <c r="E85" s="4"/>
      <c r="F85" s="4"/>
      <c r="G85" s="5"/>
      <c r="H85" s="5"/>
      <c r="I85" s="2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178"/>
    </row>
    <row r="86" spans="3:23" hidden="1">
      <c r="C86" s="27"/>
      <c r="D86" s="5"/>
      <c r="E86" s="4"/>
      <c r="F86" s="4"/>
      <c r="G86" s="5"/>
      <c r="H86" s="5"/>
      <c r="I86" s="2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178"/>
    </row>
    <row r="87" spans="3:23" hidden="1">
      <c r="C87" s="27"/>
      <c r="D87" s="5"/>
      <c r="E87" s="4"/>
      <c r="F87" s="4"/>
      <c r="G87" s="5"/>
      <c r="H87" s="5"/>
      <c r="I87" s="2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178"/>
    </row>
    <row r="88" spans="3:23">
      <c r="C88" s="184"/>
      <c r="D88" s="185"/>
      <c r="E88" s="186"/>
      <c r="F88" s="186"/>
      <c r="G88" s="185"/>
      <c r="H88" s="185"/>
      <c r="I88" s="187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8"/>
    </row>
  </sheetData>
  <sheetProtection formatCells="0" formatColumns="0" formatRows="0"/>
  <mergeCells count="29">
    <mergeCell ref="D8:G8"/>
    <mergeCell ref="I14:R14"/>
    <mergeCell ref="I12:K12"/>
    <mergeCell ref="P12:V12"/>
    <mergeCell ref="N12:O12"/>
    <mergeCell ref="AN14:AR14"/>
    <mergeCell ref="AT14:AX14"/>
    <mergeCell ref="I13:K13"/>
    <mergeCell ref="L13:M13"/>
    <mergeCell ref="N13:O13"/>
    <mergeCell ref="P13:V13"/>
    <mergeCell ref="S14:T14"/>
    <mergeCell ref="U14:V14"/>
    <mergeCell ref="U6:V6"/>
    <mergeCell ref="Q6:R6"/>
    <mergeCell ref="H2:V3"/>
    <mergeCell ref="H4:V5"/>
    <mergeCell ref="S6:T6"/>
    <mergeCell ref="Q7:R8"/>
    <mergeCell ref="Q9:R10"/>
    <mergeCell ref="I7:P8"/>
    <mergeCell ref="I9:P10"/>
    <mergeCell ref="U9:V10"/>
    <mergeCell ref="L12:M12"/>
    <mergeCell ref="H7:H8"/>
    <mergeCell ref="H9:H10"/>
    <mergeCell ref="U7:V8"/>
    <mergeCell ref="S7:T8"/>
    <mergeCell ref="S9:T10"/>
  </mergeCells>
  <phoneticPr fontId="0" type="noConversion"/>
  <conditionalFormatting sqref="S15:V15">
    <cfRule type="expression" dxfId="11" priority="17">
      <formula>$AL$15:$AM$15=0</formula>
    </cfRule>
  </conditionalFormatting>
  <conditionalFormatting sqref="S16:V16">
    <cfRule type="expression" dxfId="10" priority="16">
      <formula>$AL$16=0</formula>
    </cfRule>
  </conditionalFormatting>
  <conditionalFormatting sqref="S17:V17">
    <cfRule type="expression" dxfId="9" priority="15">
      <formula>$AL$17=0</formula>
    </cfRule>
  </conditionalFormatting>
  <conditionalFormatting sqref="S18:V18">
    <cfRule type="expression" dxfId="8" priority="14">
      <formula>$AL$18=0</formula>
    </cfRule>
  </conditionalFormatting>
  <conditionalFormatting sqref="S19:V19">
    <cfRule type="expression" dxfId="7" priority="13">
      <formula>$AL$19=0</formula>
    </cfRule>
  </conditionalFormatting>
  <conditionalFormatting sqref="S20:V20">
    <cfRule type="expression" dxfId="6" priority="12">
      <formula>$AL$20=0</formula>
    </cfRule>
  </conditionalFormatting>
  <conditionalFormatting sqref="S21:V21">
    <cfRule type="expression" dxfId="5" priority="11">
      <formula>$AL$21=0</formula>
    </cfRule>
  </conditionalFormatting>
  <conditionalFormatting sqref="S22:V22">
    <cfRule type="expression" dxfId="4" priority="10">
      <formula>$AL$22=0</formula>
    </cfRule>
  </conditionalFormatting>
  <conditionalFormatting sqref="S23:V23">
    <cfRule type="expression" dxfId="3" priority="9">
      <formula>$AL$23=0</formula>
    </cfRule>
  </conditionalFormatting>
  <conditionalFormatting sqref="S24:V24">
    <cfRule type="expression" dxfId="2" priority="8">
      <formula>$AL$24=0</formula>
    </cfRule>
  </conditionalFormatting>
  <conditionalFormatting sqref="Q7:V10">
    <cfRule type="expression" dxfId="1" priority="7">
      <formula>$AL$25=0</formula>
    </cfRule>
  </conditionalFormatting>
  <conditionalFormatting sqref="G16:H24">
    <cfRule type="cellIs" dxfId="0" priority="2" operator="equal">
      <formula>0</formula>
    </cfRule>
  </conditionalFormatting>
  <pageMargins left="0.21" right="0.15" top="0.22" bottom="0.16" header="0.19" footer="0.14000000000000001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9"/>
  <sheetViews>
    <sheetView view="pageBreakPreview" topLeftCell="A4" zoomScale="80" zoomScaleSheetLayoutView="80" workbookViewId="0">
      <selection activeCell="F26" sqref="F26"/>
    </sheetView>
  </sheetViews>
  <sheetFormatPr defaultRowHeight="15.75"/>
  <cols>
    <col min="1" max="1" width="6" style="3" customWidth="1"/>
    <col min="2" max="2" width="14.5703125" style="3" customWidth="1"/>
    <col min="3" max="3" width="64.42578125" style="3" customWidth="1"/>
    <col min="4" max="4" width="9.140625" style="3"/>
    <col min="5" max="5" width="13" style="3" customWidth="1"/>
    <col min="6" max="6" width="56.85546875" style="3" customWidth="1"/>
    <col min="7" max="16384" width="9.140625" style="3"/>
  </cols>
  <sheetData>
    <row r="1" spans="2:3" ht="7.5" customHeight="1"/>
    <row r="2" spans="2:3" ht="4.5" customHeight="1" thickBot="1"/>
    <row r="3" spans="2:3">
      <c r="B3" s="78" t="s">
        <v>57</v>
      </c>
      <c r="C3" s="79">
        <f>zapis!$L$13</f>
        <v>0</v>
      </c>
    </row>
    <row r="4" spans="2:3">
      <c r="B4" s="80"/>
      <c r="C4" s="81"/>
    </row>
    <row r="5" spans="2:3">
      <c r="B5" s="80" t="s">
        <v>7</v>
      </c>
      <c r="C5" s="81">
        <f>zapis!$I$7</f>
        <v>0</v>
      </c>
    </row>
    <row r="6" spans="2:3">
      <c r="B6" s="80"/>
      <c r="C6" s="81"/>
    </row>
    <row r="7" spans="2:3">
      <c r="B7" s="80" t="s">
        <v>8</v>
      </c>
      <c r="C7" s="81">
        <f>zapis!$I$9</f>
        <v>0</v>
      </c>
    </row>
    <row r="8" spans="2:3">
      <c r="B8" s="80"/>
      <c r="C8" s="81"/>
    </row>
    <row r="9" spans="2:3" s="76" customFormat="1" ht="18">
      <c r="B9" s="82" t="str">
        <f>CONCATENATE("Zostava domácich: ",C5)</f>
        <v>Zostava domácich: 0</v>
      </c>
      <c r="C9" s="83"/>
    </row>
    <row r="10" spans="2:3" ht="16.5" thickBot="1">
      <c r="B10" s="80"/>
      <c r="C10" s="81"/>
    </row>
    <row r="11" spans="2:3" s="77" customFormat="1" ht="72" customHeight="1">
      <c r="B11" s="88" t="s">
        <v>31</v>
      </c>
      <c r="C11" s="89"/>
    </row>
    <row r="12" spans="2:3" s="77" customFormat="1" ht="50.1" customHeight="1">
      <c r="B12" s="84" t="e">
        <f>zapis!#REF!</f>
        <v>#REF!</v>
      </c>
      <c r="C12" s="85"/>
    </row>
    <row r="13" spans="2:3" s="77" customFormat="1" ht="50.1" customHeight="1">
      <c r="B13" s="84" t="e">
        <f>zapis!#REF!</f>
        <v>#REF!</v>
      </c>
      <c r="C13" s="85"/>
    </row>
    <row r="14" spans="2:3" s="77" customFormat="1" ht="50.1" customHeight="1">
      <c r="B14" s="84" t="e">
        <f>zapis!#REF!</f>
        <v>#REF!</v>
      </c>
      <c r="C14" s="85"/>
    </row>
    <row r="15" spans="2:3" s="77" customFormat="1" ht="42" customHeight="1" thickBot="1">
      <c r="B15" s="86" t="s">
        <v>58</v>
      </c>
      <c r="C15" s="87"/>
    </row>
    <row r="16" spans="2:3" ht="64.5" customHeight="1" thickBot="1"/>
    <row r="17" spans="2:3">
      <c r="B17" s="78" t="s">
        <v>57</v>
      </c>
      <c r="C17" s="79">
        <f>zapis!$L$13</f>
        <v>0</v>
      </c>
    </row>
    <row r="18" spans="2:3">
      <c r="B18" s="80"/>
      <c r="C18" s="81"/>
    </row>
    <row r="19" spans="2:3">
      <c r="B19" s="80" t="s">
        <v>7</v>
      </c>
      <c r="C19" s="81">
        <f>zapis!$I$7</f>
        <v>0</v>
      </c>
    </row>
    <row r="20" spans="2:3">
      <c r="B20" s="80"/>
      <c r="C20" s="81"/>
    </row>
    <row r="21" spans="2:3">
      <c r="B21" s="80" t="s">
        <v>8</v>
      </c>
      <c r="C21" s="81">
        <f>zapis!$I$9</f>
        <v>0</v>
      </c>
    </row>
    <row r="22" spans="2:3">
      <c r="B22" s="80"/>
      <c r="C22" s="81"/>
    </row>
    <row r="23" spans="2:3" s="76" customFormat="1" ht="18">
      <c r="B23" s="82" t="str">
        <f>CONCATENATE("Zostava hostí: ",C21)</f>
        <v>Zostava hostí: 0</v>
      </c>
      <c r="C23" s="83"/>
    </row>
    <row r="24" spans="2:3" ht="16.5" thickBot="1">
      <c r="B24" s="80"/>
      <c r="C24" s="81"/>
    </row>
    <row r="25" spans="2:3" s="77" customFormat="1" ht="72" customHeight="1">
      <c r="B25" s="88" t="s">
        <v>31</v>
      </c>
      <c r="C25" s="89"/>
    </row>
    <row r="26" spans="2:3" s="77" customFormat="1" ht="50.1" customHeight="1">
      <c r="B26" s="84" t="e">
        <f>zapis!#REF!</f>
        <v>#REF!</v>
      </c>
      <c r="C26" s="85"/>
    </row>
    <row r="27" spans="2:3" s="77" customFormat="1" ht="50.1" customHeight="1">
      <c r="B27" s="84" t="e">
        <f>zapis!#REF!</f>
        <v>#REF!</v>
      </c>
      <c r="C27" s="85"/>
    </row>
    <row r="28" spans="2:3" s="77" customFormat="1" ht="50.1" customHeight="1">
      <c r="B28" s="84" t="e">
        <f>zapis!#REF!</f>
        <v>#REF!</v>
      </c>
      <c r="C28" s="85"/>
    </row>
    <row r="29" spans="2:3" s="77" customFormat="1" ht="48" customHeight="1" thickBot="1">
      <c r="B29" s="86" t="s">
        <v>58</v>
      </c>
      <c r="C29" s="87"/>
    </row>
  </sheetData>
  <pageMargins left="0.23622047244094491" right="0.15748031496062992" top="0.27559055118110237" bottom="0.28000000000000003" header="0.15748031496062992" footer="0.17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W203"/>
  <sheetViews>
    <sheetView view="pageBreakPreview" topLeftCell="D127" zoomScale="40" zoomScaleNormal="20" zoomScaleSheetLayoutView="40" workbookViewId="0">
      <selection activeCell="F19" sqref="F19"/>
    </sheetView>
  </sheetViews>
  <sheetFormatPr defaultRowHeight="12.75"/>
  <cols>
    <col min="1" max="4" width="20.7109375" customWidth="1"/>
    <col min="5" max="5" width="37.140625" customWidth="1"/>
    <col min="6" max="6" width="79.42578125" style="67" customWidth="1"/>
    <col min="7" max="7" width="18.5703125" customWidth="1"/>
    <col min="8" max="8" width="20" customWidth="1"/>
    <col min="12" max="12" width="69.5703125" customWidth="1"/>
    <col min="13" max="13" width="8.42578125" customWidth="1"/>
    <col min="14" max="18" width="12.7109375" customWidth="1"/>
    <col min="19" max="19" width="30.42578125" customWidth="1"/>
    <col min="20" max="20" width="21.42578125" customWidth="1"/>
    <col min="21" max="21" width="9.7109375" customWidth="1"/>
    <col min="22" max="22" width="2" customWidth="1"/>
    <col min="23" max="23" width="16.42578125" customWidth="1"/>
    <col min="24" max="56" width="20.7109375" hidden="1" customWidth="1"/>
    <col min="57" max="60" width="20.7109375" customWidth="1"/>
    <col min="61" max="69" width="9.140625" customWidth="1"/>
    <col min="70" max="71" width="22.85546875" customWidth="1"/>
    <col min="72" max="72" width="12.85546875" customWidth="1"/>
    <col min="73" max="73" width="16.7109375" customWidth="1"/>
    <col min="74" max="74" width="32.85546875" customWidth="1"/>
    <col min="75" max="75" width="31.140625" customWidth="1"/>
  </cols>
  <sheetData>
    <row r="2" spans="1:51" ht="13.5" thickBot="1"/>
    <row r="3" spans="1:51" s="34" customFormat="1" ht="61.5">
      <c r="A3" s="33"/>
      <c r="B3" s="33"/>
      <c r="C3" s="58"/>
      <c r="D3" s="58"/>
      <c r="E3" s="35" t="s">
        <v>7</v>
      </c>
      <c r="F3" s="68">
        <f>zapis!$I$7</f>
        <v>0</v>
      </c>
      <c r="G3" s="36"/>
      <c r="H3" s="63" t="s">
        <v>52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 t="s">
        <v>35</v>
      </c>
      <c r="U3" s="38">
        <v>1</v>
      </c>
      <c r="V3" s="39"/>
      <c r="W3" s="34">
        <f>A5</f>
        <v>0</v>
      </c>
      <c r="X3" s="48" t="str">
        <f>CONCATENATE(T5,":",T8)</f>
        <v>:</v>
      </c>
      <c r="Y3" s="41" t="str">
        <f>IF(T5&gt;T8,B5,IF(T8&gt;T5,B8,""))</f>
        <v/>
      </c>
      <c r="Z3" s="41" t="str">
        <f>IF(T5&gt;T8,AT3,IF(T8&gt;T5,AT4,""))</f>
        <v/>
      </c>
      <c r="AA3" s="41" t="str">
        <f>CONCATENATE("Tbl.: ",F5,"   H: ",F8,"   D: ",F7)</f>
        <v xml:space="preserve">Tbl.:    H: 0   D: </v>
      </c>
      <c r="AC3" s="34" t="s">
        <v>36</v>
      </c>
      <c r="AT3" s="42" t="e">
        <f>CONCATENATE(T5,":",T8, " ( ",AL5,",",AM5,",",AN5,",",AO5,",",AP5,",",AQ5,",",AR5," ) ")</f>
        <v>#VALUE!</v>
      </c>
      <c r="AX3" s="59"/>
      <c r="AY3" s="59"/>
    </row>
    <row r="4" spans="1:51" s="34" customFormat="1" ht="61.5">
      <c r="A4" s="33"/>
      <c r="B4" s="33"/>
      <c r="C4" s="58"/>
      <c r="D4" s="58"/>
      <c r="E4" s="43" t="s">
        <v>8</v>
      </c>
      <c r="F4" s="66">
        <f>zapis!$I$9</f>
        <v>0</v>
      </c>
      <c r="G4" s="64" t="s">
        <v>54</v>
      </c>
      <c r="H4" s="62" t="s">
        <v>53</v>
      </c>
      <c r="I4" s="39"/>
      <c r="J4" s="39"/>
      <c r="K4" s="39"/>
      <c r="L4" s="39"/>
      <c r="M4" s="39"/>
      <c r="N4" s="46">
        <v>1</v>
      </c>
      <c r="O4" s="46">
        <v>2</v>
      </c>
      <c r="P4" s="46">
        <v>3</v>
      </c>
      <c r="Q4" s="46">
        <v>4</v>
      </c>
      <c r="R4" s="46">
        <v>5</v>
      </c>
      <c r="S4" s="39"/>
      <c r="T4" s="46" t="s">
        <v>39</v>
      </c>
      <c r="U4" s="47"/>
      <c r="V4" s="39"/>
      <c r="X4" s="48"/>
      <c r="Y4" s="41"/>
      <c r="Z4" s="41"/>
      <c r="AA4" s="41"/>
      <c r="AC4" s="34" t="s">
        <v>40</v>
      </c>
      <c r="AT4" s="42" t="e">
        <f>CONCATENATE(T8,":",T5, " ( ",AL6,",",AM6,",",AN6,",",AO6,",",AP6,",",AQ6,",",AR6," ) ")</f>
        <v>#VALUE!</v>
      </c>
      <c r="AX4" s="59"/>
      <c r="AY4" s="59"/>
    </row>
    <row r="5" spans="1:51" s="34" customFormat="1" ht="61.5">
      <c r="A5" s="33"/>
      <c r="B5" s="33"/>
      <c r="C5" s="58"/>
      <c r="D5" s="58"/>
      <c r="E5" s="43"/>
      <c r="F5" s="66"/>
      <c r="G5" s="65"/>
      <c r="H5" s="60"/>
      <c r="I5" s="159" t="e">
        <f>zapis!#REF!</f>
        <v>#REF!</v>
      </c>
      <c r="J5" s="160"/>
      <c r="K5" s="160"/>
      <c r="L5" s="160"/>
      <c r="M5" s="39"/>
      <c r="N5" s="133" t="s">
        <v>28</v>
      </c>
      <c r="O5" s="133" t="s">
        <v>28</v>
      </c>
      <c r="P5" s="133" t="s">
        <v>28</v>
      </c>
      <c r="Q5" s="133" t="s">
        <v>28</v>
      </c>
      <c r="R5" s="133" t="s">
        <v>28</v>
      </c>
      <c r="S5" s="39"/>
      <c r="T5" s="148" t="str">
        <f>IF(SUM(AD5:AJ6)=0,"",SUM(AD5:AJ5))</f>
        <v/>
      </c>
      <c r="U5" s="47"/>
      <c r="V5" s="39"/>
      <c r="X5" s="48"/>
      <c r="Y5" s="41"/>
      <c r="Z5" s="41"/>
      <c r="AA5" s="41"/>
      <c r="AC5" s="34" t="e">
        <f>VLOOKUP(I5,[1]vylosovanie!$F$8:$L$190,7,0)</f>
        <v>#REF!</v>
      </c>
      <c r="AD5" s="49">
        <f>IF(N5&gt;N8,1,0)</f>
        <v>0</v>
      </c>
      <c r="AE5" s="49">
        <f>IF(O5&gt;O8,1,0)</f>
        <v>0</v>
      </c>
      <c r="AF5" s="49">
        <f>IF(P5&gt;P8,1,0)</f>
        <v>0</v>
      </c>
      <c r="AG5" s="49">
        <f>IF(Q5&gt;Q8,1,0)</f>
        <v>0</v>
      </c>
      <c r="AH5" s="49">
        <f>IF(R5&gt;R8,1,0)</f>
        <v>0</v>
      </c>
      <c r="AI5" s="49"/>
      <c r="AJ5" s="49"/>
      <c r="AL5" s="49" t="e">
        <f>IF(ISBLANK(N5)=TRUE,"",IF(AD5=1,N8,-N5))</f>
        <v>#VALUE!</v>
      </c>
      <c r="AM5" s="49" t="e">
        <f>IF(ISBLANK(O5)=TRUE,"",IF(AE5=1,O8,-O5))</f>
        <v>#VALUE!</v>
      </c>
      <c r="AN5" s="49" t="e">
        <f>IF(ISBLANK(P5)=TRUE,"",IF(AF5=1,P8,-P5))</f>
        <v>#VALUE!</v>
      </c>
      <c r="AO5" s="49" t="e">
        <f>IF(ISBLANK(Q5)=TRUE,"",IF(AG5=1,Q8,-Q5))</f>
        <v>#VALUE!</v>
      </c>
      <c r="AP5" s="49" t="e">
        <f>IF(ISBLANK(R5)=TRUE,"",IF(AH5=1,R8,-R5))</f>
        <v>#VALUE!</v>
      </c>
      <c r="AQ5" s="49"/>
      <c r="AR5" s="49"/>
      <c r="AT5" s="42"/>
      <c r="AX5" s="61" t="s">
        <v>0</v>
      </c>
      <c r="AY5" s="61">
        <v>1</v>
      </c>
    </row>
    <row r="6" spans="1:51" s="34" customFormat="1" ht="61.5">
      <c r="A6" s="33"/>
      <c r="B6" s="33"/>
      <c r="C6" s="58"/>
      <c r="D6" s="58"/>
      <c r="E6" s="43" t="s">
        <v>46</v>
      </c>
      <c r="F6" s="66">
        <f>zapis!$L$13</f>
        <v>0</v>
      </c>
      <c r="G6" s="65"/>
      <c r="H6" s="60"/>
      <c r="I6" s="159" t="e">
        <f>zapis!#REF!</f>
        <v>#REF!</v>
      </c>
      <c r="J6" s="160"/>
      <c r="K6" s="160"/>
      <c r="L6" s="160"/>
      <c r="M6" s="39"/>
      <c r="N6" s="134"/>
      <c r="O6" s="134"/>
      <c r="P6" s="134"/>
      <c r="Q6" s="134"/>
      <c r="R6" s="134"/>
      <c r="S6" s="39"/>
      <c r="T6" s="148"/>
      <c r="U6" s="47"/>
      <c r="V6" s="39"/>
      <c r="X6" s="48"/>
      <c r="Y6" s="41"/>
      <c r="Z6" s="41"/>
      <c r="AA6" s="41"/>
      <c r="AC6" s="34" t="e">
        <f>VLOOKUP(I8,[1]vylosovanie!$F$8:$L$190,7,0)</f>
        <v>#REF!</v>
      </c>
      <c r="AD6" s="49">
        <f>IF(N8&gt;N5,1,0)</f>
        <v>0</v>
      </c>
      <c r="AE6" s="49">
        <f>IF(O8&gt;O5,1,0)</f>
        <v>0</v>
      </c>
      <c r="AF6" s="49">
        <f>IF(P8&gt;P5,1,0)</f>
        <v>0</v>
      </c>
      <c r="AG6" s="49">
        <f>IF(Q8&gt;Q5,1,0)</f>
        <v>0</v>
      </c>
      <c r="AH6" s="49">
        <f>IF(R8&gt;R5,1,0)</f>
        <v>0</v>
      </c>
      <c r="AI6" s="49"/>
      <c r="AJ6" s="49"/>
      <c r="AL6" s="49" t="e">
        <f>IF(ISBLANK(N8)=TRUE,"",IF(AD6=1,N5,-N8))</f>
        <v>#VALUE!</v>
      </c>
      <c r="AM6" s="49" t="e">
        <f>IF(ISBLANK(O8)=TRUE,"",IF(AE6=1,O5,-O8))</f>
        <v>#VALUE!</v>
      </c>
      <c r="AN6" s="49" t="e">
        <f>IF(ISBLANK(P8)=TRUE,"",IF(AF6=1,P5,-P8))</f>
        <v>#VALUE!</v>
      </c>
      <c r="AO6" s="49" t="e">
        <f>IF(ISBLANK(Q8)=TRUE,"",IF(AG6=1,Q5,-Q8))</f>
        <v>#VALUE!</v>
      </c>
      <c r="AP6" s="49" t="e">
        <f>IF(ISBLANK(R8)=TRUE,"",IF(AH6=1,R5,-R8))</f>
        <v>#VALUE!</v>
      </c>
      <c r="AQ6" s="49"/>
      <c r="AR6" s="49"/>
      <c r="AT6" s="42"/>
      <c r="AX6" s="61" t="s">
        <v>1</v>
      </c>
      <c r="AY6" s="61">
        <v>2</v>
      </c>
    </row>
    <row r="7" spans="1:51" s="34" customFormat="1" ht="61.5">
      <c r="A7" s="33"/>
      <c r="B7" s="33"/>
      <c r="C7" s="58"/>
      <c r="D7" s="58"/>
      <c r="E7" s="43"/>
      <c r="F7" s="6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47"/>
      <c r="V7" s="39"/>
      <c r="X7" s="48"/>
      <c r="Y7" s="41"/>
      <c r="Z7" s="41"/>
      <c r="AA7" s="41"/>
      <c r="AT7" s="42"/>
      <c r="AX7" s="61" t="s">
        <v>2</v>
      </c>
      <c r="AY7" s="61">
        <v>3</v>
      </c>
    </row>
    <row r="8" spans="1:51" s="34" customFormat="1" ht="61.5">
      <c r="A8" s="33"/>
      <c r="B8" s="33"/>
      <c r="C8" s="58"/>
      <c r="D8" s="58"/>
      <c r="E8" s="43" t="s">
        <v>47</v>
      </c>
      <c r="F8" s="66">
        <f>zapis!$N$13</f>
        <v>0</v>
      </c>
      <c r="G8" s="65"/>
      <c r="H8" s="60"/>
      <c r="I8" s="159" t="e">
        <f>zapis!#REF!</f>
        <v>#REF!</v>
      </c>
      <c r="J8" s="160"/>
      <c r="K8" s="160"/>
      <c r="L8" s="160"/>
      <c r="M8" s="39"/>
      <c r="N8" s="133" t="s">
        <v>28</v>
      </c>
      <c r="O8" s="133" t="s">
        <v>28</v>
      </c>
      <c r="P8" s="133" t="s">
        <v>28</v>
      </c>
      <c r="Q8" s="133" t="s">
        <v>28</v>
      </c>
      <c r="R8" s="133" t="s">
        <v>28</v>
      </c>
      <c r="S8" s="39"/>
      <c r="T8" s="148" t="str">
        <f>IF(SUM(AD5:AJ6)=0,"",SUM(AD6:AJ6))</f>
        <v/>
      </c>
      <c r="U8" s="47"/>
      <c r="V8" s="39"/>
      <c r="X8" s="48"/>
      <c r="Y8" s="41"/>
      <c r="Z8" s="41"/>
      <c r="AA8" s="41"/>
      <c r="AT8" s="42"/>
      <c r="AX8" s="61" t="s">
        <v>3</v>
      </c>
      <c r="AY8" s="61">
        <v>4</v>
      </c>
    </row>
    <row r="9" spans="1:51" s="34" customFormat="1" ht="61.5">
      <c r="A9" s="33"/>
      <c r="B9" s="33"/>
      <c r="C9" s="58"/>
      <c r="D9" s="58"/>
      <c r="E9" s="50"/>
      <c r="F9" s="70"/>
      <c r="G9" s="65"/>
      <c r="H9" s="60"/>
      <c r="I9" s="159" t="e">
        <f>zapis!#REF!</f>
        <v>#REF!</v>
      </c>
      <c r="J9" s="160"/>
      <c r="K9" s="160"/>
      <c r="L9" s="160"/>
      <c r="M9" s="39"/>
      <c r="N9" s="134"/>
      <c r="O9" s="134"/>
      <c r="P9" s="134"/>
      <c r="Q9" s="134"/>
      <c r="R9" s="134"/>
      <c r="S9" s="39"/>
      <c r="T9" s="148"/>
      <c r="U9" s="47"/>
      <c r="V9" s="39"/>
      <c r="X9" s="48"/>
      <c r="Y9" s="41"/>
      <c r="Z9" s="41"/>
      <c r="AA9" s="41"/>
      <c r="AT9" s="42"/>
      <c r="AX9" s="61" t="s">
        <v>48</v>
      </c>
      <c r="AY9" s="61">
        <v>5</v>
      </c>
    </row>
    <row r="10" spans="1:51" s="34" customFormat="1" ht="61.5">
      <c r="A10" s="33"/>
      <c r="B10" s="33"/>
      <c r="C10" s="58"/>
      <c r="D10" s="58"/>
      <c r="E10" s="43" t="s">
        <v>42</v>
      </c>
      <c r="F10" s="66" t="s">
        <v>56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7"/>
      <c r="V10" s="39"/>
      <c r="X10" s="48"/>
      <c r="Y10" s="41"/>
      <c r="Z10" s="41"/>
      <c r="AA10" s="41"/>
      <c r="AT10" s="42"/>
      <c r="AX10" s="61" t="s">
        <v>49</v>
      </c>
      <c r="AY10" s="61">
        <v>6</v>
      </c>
    </row>
    <row r="11" spans="1:51" s="34" customFormat="1" ht="61.5">
      <c r="A11" s="33"/>
      <c r="B11" s="33"/>
      <c r="C11" s="58"/>
      <c r="D11" s="58"/>
      <c r="E11" s="50"/>
      <c r="F11" s="70"/>
      <c r="G11" s="39"/>
      <c r="H11" s="39"/>
      <c r="I11" s="39" t="s">
        <v>16</v>
      </c>
      <c r="J11" s="39"/>
      <c r="K11" s="39"/>
      <c r="L11" s="39"/>
      <c r="M11" s="39"/>
      <c r="N11" s="51"/>
      <c r="O11" s="46"/>
      <c r="P11" s="46" t="s">
        <v>41</v>
      </c>
      <c r="Q11" s="46"/>
      <c r="R11" s="46"/>
      <c r="S11" s="39"/>
      <c r="T11" s="39"/>
      <c r="U11" s="47"/>
      <c r="V11" s="39"/>
      <c r="X11" s="48"/>
      <c r="Y11" s="41"/>
      <c r="Z11" s="41"/>
      <c r="AA11" s="41"/>
      <c r="AT11" s="42"/>
      <c r="AX11" s="61" t="s">
        <v>50</v>
      </c>
      <c r="AY11" s="61">
        <v>7</v>
      </c>
    </row>
    <row r="12" spans="1:51" s="34" customFormat="1" ht="61.5">
      <c r="A12" s="33"/>
      <c r="B12" s="33"/>
      <c r="E12" s="43"/>
      <c r="F12" s="66"/>
      <c r="G12" s="39"/>
      <c r="H12" s="39"/>
      <c r="I12" s="131"/>
      <c r="J12" s="131"/>
      <c r="K12" s="131"/>
      <c r="L12" s="131"/>
      <c r="M12" s="39"/>
      <c r="N12" s="131" t="str">
        <f>IF(T5&gt;T8,I5,IF(T8&gt;T5,I8,""))</f>
        <v/>
      </c>
      <c r="O12" s="131"/>
      <c r="P12" s="131"/>
      <c r="Q12" s="131"/>
      <c r="R12" s="131"/>
      <c r="S12" s="132"/>
      <c r="T12" s="39"/>
      <c r="U12" s="47"/>
      <c r="V12" s="39"/>
      <c r="X12" s="48"/>
      <c r="Y12" s="41"/>
      <c r="Z12" s="41"/>
      <c r="AA12" s="41"/>
      <c r="AT12" s="42"/>
      <c r="AX12" s="61" t="s">
        <v>51</v>
      </c>
      <c r="AY12" s="61">
        <v>8</v>
      </c>
    </row>
    <row r="13" spans="1:51" s="34" customFormat="1" ht="61.5">
      <c r="A13" s="33"/>
      <c r="B13" s="33"/>
      <c r="E13" s="50"/>
      <c r="F13" s="70"/>
      <c r="G13" s="39"/>
      <c r="H13" s="39"/>
      <c r="I13" s="131"/>
      <c r="J13" s="131"/>
      <c r="K13" s="131"/>
      <c r="L13" s="131"/>
      <c r="M13" s="39"/>
      <c r="N13" s="131" t="str">
        <f>IF(T5&gt;T8,I6,IF(T8&gt;T5,I9,""))</f>
        <v/>
      </c>
      <c r="O13" s="131"/>
      <c r="P13" s="131"/>
      <c r="Q13" s="131"/>
      <c r="R13" s="131"/>
      <c r="S13" s="132"/>
      <c r="T13" s="39"/>
      <c r="U13" s="47"/>
      <c r="V13" s="39"/>
      <c r="X13" s="48"/>
      <c r="Y13" s="41"/>
      <c r="Z13" s="41"/>
      <c r="AA13" s="41"/>
      <c r="AT13" s="42"/>
      <c r="AX13" s="59"/>
      <c r="AY13" s="59"/>
    </row>
    <row r="14" spans="1:51" s="34" customFormat="1" ht="61.5">
      <c r="A14" s="33"/>
      <c r="B14" s="33"/>
      <c r="E14" s="50"/>
      <c r="F14" s="7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7"/>
      <c r="V14" s="39"/>
      <c r="X14" s="48"/>
      <c r="Y14" s="41"/>
      <c r="Z14" s="41"/>
      <c r="AA14" s="41"/>
      <c r="AT14" s="42"/>
      <c r="AX14" s="59"/>
      <c r="AY14" s="59"/>
    </row>
    <row r="15" spans="1:51" s="34" customFormat="1" ht="61.5">
      <c r="A15" s="33"/>
      <c r="B15" s="33"/>
      <c r="E15" s="50"/>
      <c r="F15" s="70"/>
      <c r="G15" s="39"/>
      <c r="H15" s="39" t="s">
        <v>43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7"/>
      <c r="V15" s="39"/>
      <c r="X15" s="48"/>
      <c r="Y15" s="41"/>
      <c r="Z15" s="41"/>
      <c r="AA15" s="41"/>
      <c r="AT15" s="42"/>
      <c r="AX15" s="59"/>
      <c r="AY15" s="59"/>
    </row>
    <row r="16" spans="1:51" s="34" customFormat="1" ht="61.5">
      <c r="A16" s="33"/>
      <c r="B16" s="33"/>
      <c r="E16" s="50"/>
      <c r="F16" s="70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7"/>
      <c r="V16" s="39"/>
      <c r="X16" s="48"/>
      <c r="Y16" s="41"/>
      <c r="Z16" s="41"/>
      <c r="AA16" s="41"/>
      <c r="AT16" s="42"/>
      <c r="AX16" s="59"/>
      <c r="AY16" s="59"/>
    </row>
    <row r="17" spans="1:75" s="34" customFormat="1" ht="61.5">
      <c r="A17" s="33"/>
      <c r="B17" s="33"/>
      <c r="E17" s="50"/>
      <c r="F17" s="70"/>
      <c r="G17" s="39"/>
      <c r="H17" s="39"/>
      <c r="I17" s="146" t="e">
        <f>I5</f>
        <v>#REF!</v>
      </c>
      <c r="J17" s="146"/>
      <c r="K17" s="146"/>
      <c r="L17" s="146"/>
      <c r="M17" s="39"/>
      <c r="N17" s="39"/>
      <c r="O17" s="51"/>
      <c r="P17" s="146" t="e">
        <f>I8</f>
        <v>#REF!</v>
      </c>
      <c r="Q17" s="146"/>
      <c r="R17" s="146"/>
      <c r="S17" s="147"/>
      <c r="T17" s="39"/>
      <c r="U17" s="47"/>
      <c r="V17" s="39"/>
      <c r="X17" s="48"/>
      <c r="Y17" s="41"/>
      <c r="Z17" s="41"/>
      <c r="AA17" s="41"/>
      <c r="AT17" s="42"/>
      <c r="AX17" s="59"/>
      <c r="AY17" s="59"/>
    </row>
    <row r="18" spans="1:75" s="34" customFormat="1" ht="61.5">
      <c r="A18" s="33"/>
      <c r="B18" s="33"/>
      <c r="E18" s="43"/>
      <c r="F18" s="66"/>
      <c r="G18" s="39"/>
      <c r="H18" s="39"/>
      <c r="I18" s="146" t="e">
        <f>I6</f>
        <v>#REF!</v>
      </c>
      <c r="J18" s="146"/>
      <c r="K18" s="146"/>
      <c r="L18" s="146"/>
      <c r="M18" s="39"/>
      <c r="N18" s="39"/>
      <c r="O18" s="39"/>
      <c r="P18" s="146" t="e">
        <f>I9</f>
        <v>#REF!</v>
      </c>
      <c r="Q18" s="146"/>
      <c r="R18" s="146"/>
      <c r="S18" s="147"/>
      <c r="T18" s="39"/>
      <c r="U18" s="47"/>
      <c r="V18" s="39"/>
      <c r="X18" s="48"/>
      <c r="Y18" s="41"/>
      <c r="Z18" s="41"/>
      <c r="AA18" s="41"/>
      <c r="AT18" s="42"/>
      <c r="AX18" s="59"/>
      <c r="AY18" s="59"/>
    </row>
    <row r="19" spans="1:75" s="34" customFormat="1" ht="61.5">
      <c r="A19" s="33"/>
      <c r="B19" s="33"/>
      <c r="E19" s="43"/>
      <c r="F19" s="66"/>
      <c r="G19" s="39"/>
      <c r="H19" s="52" t="s">
        <v>44</v>
      </c>
      <c r="I19" s="154"/>
      <c r="J19" s="157"/>
      <c r="K19" s="157"/>
      <c r="L19" s="158"/>
      <c r="M19" s="39"/>
      <c r="N19" s="39"/>
      <c r="O19" s="52" t="s">
        <v>44</v>
      </c>
      <c r="P19" s="131"/>
      <c r="Q19" s="131"/>
      <c r="R19" s="131"/>
      <c r="S19" s="131"/>
      <c r="T19" s="39"/>
      <c r="U19" s="47"/>
      <c r="V19" s="39"/>
      <c r="X19" s="48"/>
      <c r="Y19" s="41"/>
      <c r="Z19" s="41"/>
      <c r="AA19" s="41"/>
      <c r="AT19" s="42"/>
      <c r="AX19" s="59"/>
      <c r="AY19" s="59"/>
    </row>
    <row r="20" spans="1:75" s="34" customFormat="1" ht="61.5">
      <c r="A20" s="33"/>
      <c r="B20" s="33"/>
      <c r="E20" s="43"/>
      <c r="F20" s="66"/>
      <c r="G20" s="39"/>
      <c r="H20" s="52" t="s">
        <v>45</v>
      </c>
      <c r="I20" s="131"/>
      <c r="J20" s="131"/>
      <c r="K20" s="131"/>
      <c r="L20" s="131"/>
      <c r="M20" s="39"/>
      <c r="N20" s="39"/>
      <c r="O20" s="52" t="s">
        <v>45</v>
      </c>
      <c r="P20" s="131"/>
      <c r="Q20" s="131"/>
      <c r="R20" s="131"/>
      <c r="S20" s="131"/>
      <c r="T20" s="39"/>
      <c r="U20" s="47"/>
      <c r="V20" s="39"/>
      <c r="X20" s="48"/>
      <c r="Y20" s="41"/>
      <c r="Z20" s="41"/>
      <c r="AA20" s="41"/>
      <c r="AT20" s="42"/>
      <c r="AX20" s="59"/>
      <c r="AY20" s="59"/>
    </row>
    <row r="21" spans="1:75" s="34" customFormat="1" ht="61.5">
      <c r="A21" s="33"/>
      <c r="B21" s="33"/>
      <c r="E21" s="43"/>
      <c r="F21" s="66"/>
      <c r="G21" s="39"/>
      <c r="H21" s="52" t="s">
        <v>45</v>
      </c>
      <c r="I21" s="131"/>
      <c r="J21" s="131"/>
      <c r="K21" s="131"/>
      <c r="L21" s="131"/>
      <c r="M21" s="39"/>
      <c r="N21" s="39"/>
      <c r="O21" s="52" t="s">
        <v>45</v>
      </c>
      <c r="P21" s="131"/>
      <c r="Q21" s="131"/>
      <c r="R21" s="131"/>
      <c r="S21" s="131"/>
      <c r="T21" s="39"/>
      <c r="U21" s="47"/>
      <c r="V21" s="39"/>
      <c r="X21" s="48"/>
      <c r="Y21" s="41"/>
      <c r="Z21" s="41"/>
      <c r="AA21" s="41"/>
      <c r="AT21" s="42"/>
      <c r="AX21" s="59"/>
      <c r="AY21" s="59"/>
    </row>
    <row r="22" spans="1:75" s="34" customFormat="1" ht="62.25" thickBot="1">
      <c r="A22" s="33"/>
      <c r="B22" s="33"/>
      <c r="E22" s="53"/>
      <c r="F22" s="72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5"/>
      <c r="U22" s="56"/>
      <c r="V22" s="39"/>
      <c r="X22" s="48"/>
      <c r="Y22" s="41"/>
      <c r="Z22" s="41"/>
      <c r="AA22" s="41"/>
      <c r="AT22" s="42"/>
      <c r="AX22" s="59"/>
      <c r="AY22" s="59"/>
    </row>
    <row r="23" spans="1:75" ht="62.25" thickBot="1">
      <c r="A23" s="33"/>
      <c r="B23" s="33"/>
      <c r="C23" s="34"/>
      <c r="D23" s="34"/>
      <c r="E23" s="34"/>
      <c r="F23" s="7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48"/>
      <c r="Y23" s="41"/>
      <c r="Z23" s="41"/>
      <c r="AA23" s="41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42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3"/>
      <c r="BS23" s="33"/>
      <c r="BT23" s="34"/>
      <c r="BU23" s="34"/>
      <c r="BV23" s="34"/>
      <c r="BW23" s="57"/>
    </row>
    <row r="24" spans="1:75" s="34" customFormat="1" ht="69" customHeight="1">
      <c r="A24" s="33"/>
      <c r="B24" s="33"/>
      <c r="E24" s="35" t="s">
        <v>7</v>
      </c>
      <c r="F24" s="68">
        <f>zapis!$I$7</f>
        <v>0</v>
      </c>
      <c r="G24" s="36"/>
      <c r="H24" s="37" t="s">
        <v>34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 t="s">
        <v>35</v>
      </c>
      <c r="U24" s="38">
        <v>2</v>
      </c>
      <c r="V24" s="39"/>
      <c r="X24" s="40" t="str">
        <f>T26</f>
        <v/>
      </c>
      <c r="Y24" s="40" t="str">
        <f>T29</f>
        <v/>
      </c>
      <c r="Z24" s="41"/>
      <c r="AA24" s="41" t="str">
        <f>CONCATENATE("Tbl.: ",F26,"   H: ",F29,"   D: ",F28)</f>
        <v xml:space="preserve">Tbl.:    H: 0   D: </v>
      </c>
      <c r="AC24" s="34" t="s">
        <v>36</v>
      </c>
      <c r="AT24" s="42" t="e">
        <f>CONCATENATE(AL26,",",AM26,",",AN26,",",AO26,",",AP26,",",AQ26,",",AR26)</f>
        <v>#VALUE!</v>
      </c>
    </row>
    <row r="25" spans="1:75" s="34" customFormat="1" ht="61.5">
      <c r="A25" s="33"/>
      <c r="B25" s="33"/>
      <c r="E25" s="43" t="s">
        <v>8</v>
      </c>
      <c r="F25" s="66">
        <f>zapis!$I$9</f>
        <v>0</v>
      </c>
      <c r="G25" s="44" t="s">
        <v>37</v>
      </c>
      <c r="H25" s="45" t="s">
        <v>38</v>
      </c>
      <c r="I25" s="39"/>
      <c r="J25" s="39"/>
      <c r="K25" s="39"/>
      <c r="L25" s="39"/>
      <c r="M25" s="44"/>
      <c r="N25" s="46">
        <v>1</v>
      </c>
      <c r="O25" s="46">
        <v>2</v>
      </c>
      <c r="P25" s="46">
        <v>3</v>
      </c>
      <c r="Q25" s="46">
        <v>4</v>
      </c>
      <c r="R25" s="46">
        <v>5</v>
      </c>
      <c r="S25" s="39"/>
      <c r="T25" s="46" t="s">
        <v>39</v>
      </c>
      <c r="U25" s="47"/>
      <c r="V25" s="39"/>
      <c r="X25" s="48"/>
      <c r="Y25" s="41"/>
      <c r="Z25" s="41"/>
      <c r="AA25" s="41"/>
      <c r="AC25" s="34" t="s">
        <v>40</v>
      </c>
      <c r="AT25" s="42" t="e">
        <f>CONCATENATE(AL27,",",AM27,",",AN27,",",AO27,",",AP27,",",AQ27,",",AR27)</f>
        <v>#VALUE!</v>
      </c>
    </row>
    <row r="26" spans="1:75" s="34" customFormat="1" ht="61.5">
      <c r="A26" s="33"/>
      <c r="B26" s="33"/>
      <c r="E26" s="43"/>
      <c r="F26" s="66"/>
      <c r="G26" s="143"/>
      <c r="H26" s="131"/>
      <c r="I26" s="137" t="e">
        <f>VLOOKUP(F31,zapis!$A$16:$H$24,16,0)</f>
        <v>#REF!</v>
      </c>
      <c r="J26" s="138"/>
      <c r="K26" s="138"/>
      <c r="L26" s="139"/>
      <c r="M26" s="145"/>
      <c r="N26" s="133" t="s">
        <v>28</v>
      </c>
      <c r="O26" s="133" t="s">
        <v>28</v>
      </c>
      <c r="P26" s="133" t="s">
        <v>28</v>
      </c>
      <c r="Q26" s="133" t="s">
        <v>28</v>
      </c>
      <c r="R26" s="133" t="s">
        <v>28</v>
      </c>
      <c r="S26" s="39"/>
      <c r="T26" s="148" t="str">
        <f>IF(N26="w",3,IF(N29="w","x",IF(SUM(AD26:AJ27)=0,"",SUM(AD26:AJ26))))</f>
        <v/>
      </c>
      <c r="U26" s="47"/>
      <c r="V26" s="39"/>
      <c r="X26" s="48"/>
      <c r="Y26" s="41"/>
      <c r="Z26" s="41"/>
      <c r="AA26" s="41"/>
      <c r="AC26" s="34">
        <f>A26</f>
        <v>0</v>
      </c>
      <c r="AD26" s="49">
        <f>IF(N26&gt;N29,1,0)</f>
        <v>0</v>
      </c>
      <c r="AE26" s="49">
        <f>IF(O26&gt;O29,1,0)</f>
        <v>0</v>
      </c>
      <c r="AF26" s="49">
        <f>IF(P26&gt;P29,1,0)</f>
        <v>0</v>
      </c>
      <c r="AG26" s="49">
        <f>IF(Q26&gt;Q29,1,0)</f>
        <v>0</v>
      </c>
      <c r="AH26" s="49">
        <f>IF(R26&gt;R29,1,0)</f>
        <v>0</v>
      </c>
      <c r="AI26" s="49"/>
      <c r="AJ26" s="49"/>
      <c r="AL26" s="49" t="e">
        <f>IF(ISBLANK(N26)=TRUE,"",IF(AD26=1,N29,-N26))</f>
        <v>#VALUE!</v>
      </c>
      <c r="AM26" s="49" t="e">
        <f>IF(ISBLANK(O26)=TRUE,"",IF(AE26=1,O29,-O26))</f>
        <v>#VALUE!</v>
      </c>
      <c r="AN26" s="49" t="e">
        <f>IF(ISBLANK(P26)=TRUE,"",IF(AF26=1,P29,-P26))</f>
        <v>#VALUE!</v>
      </c>
      <c r="AO26" s="49" t="e">
        <f>IF(ISBLANK(Q26)=TRUE,"",IF(AG26=1,Q29,-Q26))</f>
        <v>#VALUE!</v>
      </c>
      <c r="AP26" s="49" t="e">
        <f>IF(ISBLANK(R26)=TRUE,"",IF(AH26=1,R29,-R26))</f>
        <v>#VALUE!</v>
      </c>
      <c r="AQ26" s="49"/>
      <c r="AR26" s="49"/>
      <c r="AT26" s="42"/>
    </row>
    <row r="27" spans="1:75" s="34" customFormat="1" ht="61.5">
      <c r="A27" s="33"/>
      <c r="B27" s="33"/>
      <c r="E27" s="43" t="s">
        <v>46</v>
      </c>
      <c r="F27" s="66">
        <f>zapis!$L$13</f>
        <v>0</v>
      </c>
      <c r="G27" s="144"/>
      <c r="H27" s="131"/>
      <c r="I27" s="140"/>
      <c r="J27" s="141"/>
      <c r="K27" s="141"/>
      <c r="L27" s="142"/>
      <c r="M27" s="145"/>
      <c r="N27" s="134"/>
      <c r="O27" s="134"/>
      <c r="P27" s="134"/>
      <c r="Q27" s="134"/>
      <c r="R27" s="134"/>
      <c r="S27" s="39"/>
      <c r="T27" s="148"/>
      <c r="U27" s="47"/>
      <c r="V27" s="39"/>
      <c r="X27" s="48"/>
      <c r="Y27" s="41"/>
      <c r="Z27" s="41"/>
      <c r="AA27" s="41"/>
      <c r="AC27" s="34">
        <f>A29</f>
        <v>0</v>
      </c>
      <c r="AD27" s="49">
        <f>IF(N29&gt;N26,1,0)</f>
        <v>0</v>
      </c>
      <c r="AE27" s="49">
        <f>IF(O29&gt;O26,1,0)</f>
        <v>0</v>
      </c>
      <c r="AF27" s="49">
        <f>IF(P29&gt;P26,1,0)</f>
        <v>0</v>
      </c>
      <c r="AG27" s="49">
        <f>IF(Q29&gt;Q26,1,0)</f>
        <v>0</v>
      </c>
      <c r="AH27" s="49">
        <f>IF(R29&gt;R26,1,0)</f>
        <v>0</v>
      </c>
      <c r="AI27" s="49"/>
      <c r="AJ27" s="49"/>
      <c r="AL27" s="49" t="e">
        <f>IF(ISBLANK(N29)=TRUE,"",IF(AD27=1,N26,-N29))</f>
        <v>#VALUE!</v>
      </c>
      <c r="AM27" s="49" t="e">
        <f>IF(ISBLANK(O29)=TRUE,"",IF(AE27=1,O26,-O29))</f>
        <v>#VALUE!</v>
      </c>
      <c r="AN27" s="49" t="e">
        <f>IF(ISBLANK(P29)=TRUE,"",IF(AF27=1,P26,-P29))</f>
        <v>#VALUE!</v>
      </c>
      <c r="AO27" s="49" t="e">
        <f>IF(ISBLANK(Q29)=TRUE,"",IF(AG27=1,Q26,-Q29))</f>
        <v>#VALUE!</v>
      </c>
      <c r="AP27" s="49" t="e">
        <f>IF(ISBLANK(R29)=TRUE,"",IF(AH27=1,R26,-R29))</f>
        <v>#VALUE!</v>
      </c>
      <c r="AQ27" s="49"/>
      <c r="AR27" s="49"/>
      <c r="AT27" s="42"/>
    </row>
    <row r="28" spans="1:75" s="34" customFormat="1" ht="61.5">
      <c r="A28" s="33"/>
      <c r="B28" s="33"/>
      <c r="E28" s="43"/>
      <c r="F28" s="6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7"/>
      <c r="V28" s="39"/>
      <c r="X28" s="48"/>
      <c r="Y28" s="41"/>
      <c r="Z28" s="41"/>
      <c r="AA28" s="41"/>
      <c r="AT28" s="42"/>
    </row>
    <row r="29" spans="1:75" s="34" customFormat="1" ht="61.5">
      <c r="A29" s="33"/>
      <c r="B29" s="33"/>
      <c r="E29" s="43" t="s">
        <v>47</v>
      </c>
      <c r="F29" s="66">
        <f>zapis!$N$13</f>
        <v>0</v>
      </c>
      <c r="G29" s="135"/>
      <c r="H29" s="131"/>
      <c r="I29" s="137" t="e">
        <f>VLOOKUP(F31,zapis!$A$16:$H$24,17,0)</f>
        <v>#REF!</v>
      </c>
      <c r="J29" s="138"/>
      <c r="K29" s="138"/>
      <c r="L29" s="139"/>
      <c r="M29" s="39"/>
      <c r="N29" s="133" t="s">
        <v>28</v>
      </c>
      <c r="O29" s="133" t="s">
        <v>28</v>
      </c>
      <c r="P29" s="133" t="s">
        <v>28</v>
      </c>
      <c r="Q29" s="133" t="s">
        <v>28</v>
      </c>
      <c r="R29" s="133" t="s">
        <v>28</v>
      </c>
      <c r="S29" s="39"/>
      <c r="T29" s="148" t="str">
        <f>IF(N29="w",3,IF(N26="w","x",IF(SUM(AD26:AJ27)=0,"",SUM(AD27:AJ27))))</f>
        <v/>
      </c>
      <c r="U29" s="47"/>
      <c r="V29" s="39"/>
      <c r="X29" s="48"/>
      <c r="Y29" s="41"/>
      <c r="Z29" s="41"/>
      <c r="AA29" s="41"/>
      <c r="AT29" s="42"/>
    </row>
    <row r="30" spans="1:75" s="34" customFormat="1" ht="61.5">
      <c r="B30" s="33"/>
      <c r="E30" s="50"/>
      <c r="F30" s="70"/>
      <c r="G30" s="136"/>
      <c r="H30" s="131"/>
      <c r="I30" s="140"/>
      <c r="J30" s="141"/>
      <c r="K30" s="141"/>
      <c r="L30" s="142"/>
      <c r="M30" s="39"/>
      <c r="N30" s="134"/>
      <c r="O30" s="134"/>
      <c r="P30" s="134"/>
      <c r="Q30" s="134"/>
      <c r="R30" s="134"/>
      <c r="S30" s="39"/>
      <c r="T30" s="148"/>
      <c r="U30" s="47"/>
      <c r="V30" s="39"/>
      <c r="X30" s="48"/>
      <c r="Y30" s="41"/>
      <c r="Z30" s="41"/>
      <c r="AA30" s="41"/>
      <c r="AT30" s="42"/>
    </row>
    <row r="31" spans="1:75" s="34" customFormat="1" ht="61.5">
      <c r="A31" s="33"/>
      <c r="B31" s="33"/>
      <c r="E31" s="43" t="s">
        <v>42</v>
      </c>
      <c r="F31" s="66" t="str">
        <f>zapis!A16</f>
        <v>D - D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7"/>
      <c r="V31" s="39"/>
      <c r="X31" s="48"/>
      <c r="Y31" s="41"/>
      <c r="Z31" s="41"/>
      <c r="AA31" s="41"/>
      <c r="AT31" s="42"/>
    </row>
    <row r="32" spans="1:75" s="34" customFormat="1" ht="61.5">
      <c r="A32" s="33"/>
      <c r="B32" s="33"/>
      <c r="E32" s="50"/>
      <c r="F32" s="70"/>
      <c r="G32" s="39"/>
      <c r="H32" s="39"/>
      <c r="I32" s="39" t="s">
        <v>16</v>
      </c>
      <c r="J32" s="39"/>
      <c r="K32" s="39"/>
      <c r="L32" s="39"/>
      <c r="M32" s="39"/>
      <c r="N32" s="51"/>
      <c r="O32" s="46"/>
      <c r="P32" s="46" t="s">
        <v>41</v>
      </c>
      <c r="Q32" s="46"/>
      <c r="R32" s="46"/>
      <c r="S32" s="39"/>
      <c r="T32" s="39"/>
      <c r="U32" s="47"/>
      <c r="V32" s="39"/>
      <c r="X32" s="48"/>
      <c r="Y32" s="41"/>
      <c r="Z32" s="41"/>
      <c r="AA32" s="41"/>
      <c r="AT32" s="42"/>
    </row>
    <row r="33" spans="1:75" s="34" customFormat="1" ht="61.5">
      <c r="A33" s="33"/>
      <c r="B33" s="33"/>
      <c r="E33" s="43"/>
      <c r="F33" s="66"/>
      <c r="G33" s="39"/>
      <c r="H33" s="39"/>
      <c r="I33" s="131"/>
      <c r="J33" s="131"/>
      <c r="K33" s="131"/>
      <c r="L33" s="131"/>
      <c r="M33" s="39"/>
      <c r="N33" s="149" t="str">
        <f>IF(T29="x",I26,IF(T26="x",I29,IF(T26&gt;T29,I26,IF(T29&gt;T26,I29,""))))</f>
        <v/>
      </c>
      <c r="O33" s="150"/>
      <c r="P33" s="150"/>
      <c r="Q33" s="150"/>
      <c r="R33" s="150"/>
      <c r="S33" s="151"/>
      <c r="T33" s="39"/>
      <c r="U33" s="47"/>
      <c r="V33" s="39"/>
      <c r="X33" s="48"/>
      <c r="Y33" s="41"/>
      <c r="Z33" s="41"/>
      <c r="AA33" s="41"/>
      <c r="AT33" s="42"/>
    </row>
    <row r="34" spans="1:75" s="34" customFormat="1" ht="61.5">
      <c r="A34" s="33"/>
      <c r="B34" s="33"/>
      <c r="E34" s="50"/>
      <c r="F34" s="70"/>
      <c r="G34" s="39"/>
      <c r="H34" s="39"/>
      <c r="I34" s="131"/>
      <c r="J34" s="131"/>
      <c r="K34" s="131"/>
      <c r="L34" s="131"/>
      <c r="M34" s="39"/>
      <c r="N34" s="152"/>
      <c r="O34" s="147"/>
      <c r="P34" s="147"/>
      <c r="Q34" s="147"/>
      <c r="R34" s="147"/>
      <c r="S34" s="153"/>
      <c r="T34" s="39"/>
      <c r="U34" s="47"/>
      <c r="V34" s="39"/>
      <c r="X34" s="48"/>
      <c r="Y34" s="41"/>
      <c r="Z34" s="41"/>
      <c r="AA34" s="41"/>
      <c r="AT34" s="42"/>
    </row>
    <row r="35" spans="1:75" s="34" customFormat="1" ht="61.5">
      <c r="A35" s="33"/>
      <c r="B35" s="33"/>
      <c r="E35" s="50"/>
      <c r="F35" s="71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7"/>
      <c r="V35" s="39"/>
      <c r="X35" s="48"/>
      <c r="Y35" s="41"/>
      <c r="Z35" s="41"/>
      <c r="AA35" s="41"/>
      <c r="AT35" s="42"/>
    </row>
    <row r="36" spans="1:75" s="34" customFormat="1" ht="61.5">
      <c r="A36" s="33"/>
      <c r="B36" s="33"/>
      <c r="E36" s="50"/>
      <c r="F36" s="70"/>
      <c r="G36" s="39"/>
      <c r="H36" s="39" t="s">
        <v>43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7"/>
      <c r="V36" s="39"/>
      <c r="X36" s="48"/>
      <c r="Y36" s="41"/>
      <c r="Z36" s="41"/>
      <c r="AA36" s="41"/>
      <c r="AT36" s="42"/>
    </row>
    <row r="37" spans="1:75" s="34" customFormat="1" ht="61.5">
      <c r="A37" s="33"/>
      <c r="B37" s="33"/>
      <c r="E37" s="50"/>
      <c r="F37" s="7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7"/>
      <c r="V37" s="39"/>
      <c r="X37" s="48"/>
      <c r="Y37" s="41"/>
      <c r="Z37" s="41"/>
      <c r="AA37" s="41"/>
      <c r="AT37" s="42"/>
    </row>
    <row r="38" spans="1:75" s="34" customFormat="1" ht="61.5">
      <c r="A38" s="33"/>
      <c r="B38" s="33"/>
      <c r="E38" s="50"/>
      <c r="F38" s="70"/>
      <c r="G38" s="39"/>
      <c r="H38" s="39"/>
      <c r="I38" s="146" t="e">
        <f>I26</f>
        <v>#REF!</v>
      </c>
      <c r="J38" s="146"/>
      <c r="K38" s="146"/>
      <c r="L38" s="146"/>
      <c r="M38" s="39"/>
      <c r="N38" s="39"/>
      <c r="O38" s="39"/>
      <c r="P38" s="146" t="e">
        <f>I29</f>
        <v>#REF!</v>
      </c>
      <c r="Q38" s="146"/>
      <c r="R38" s="146"/>
      <c r="S38" s="146"/>
      <c r="T38" s="39"/>
      <c r="U38" s="47"/>
      <c r="V38" s="39"/>
      <c r="X38" s="48"/>
      <c r="Y38" s="41"/>
      <c r="Z38" s="41"/>
      <c r="AA38" s="41"/>
      <c r="AT38" s="42"/>
    </row>
    <row r="39" spans="1:75" s="34" customFormat="1" ht="61.5">
      <c r="A39" s="33"/>
      <c r="B39" s="33"/>
      <c r="E39" s="43"/>
      <c r="F39" s="66"/>
      <c r="G39" s="39"/>
      <c r="H39" s="52" t="s">
        <v>44</v>
      </c>
      <c r="I39" s="154"/>
      <c r="J39" s="155"/>
      <c r="K39" s="155"/>
      <c r="L39" s="156"/>
      <c r="M39" s="39"/>
      <c r="N39" s="39"/>
      <c r="O39" s="52" t="s">
        <v>44</v>
      </c>
      <c r="P39" s="131"/>
      <c r="Q39" s="131"/>
      <c r="R39" s="131"/>
      <c r="S39" s="131"/>
      <c r="T39" s="39"/>
      <c r="U39" s="47"/>
      <c r="V39" s="39"/>
      <c r="X39" s="48"/>
      <c r="Y39" s="41"/>
      <c r="Z39" s="41"/>
      <c r="AA39" s="41"/>
      <c r="AT39" s="42"/>
    </row>
    <row r="40" spans="1:75" s="34" customFormat="1" ht="61.5">
      <c r="A40" s="33"/>
      <c r="B40" s="33"/>
      <c r="E40" s="43"/>
      <c r="F40" s="66"/>
      <c r="G40" s="39"/>
      <c r="H40" s="52" t="s">
        <v>45</v>
      </c>
      <c r="I40" s="131"/>
      <c r="J40" s="131"/>
      <c r="K40" s="131"/>
      <c r="L40" s="131"/>
      <c r="M40" s="39"/>
      <c r="N40" s="39"/>
      <c r="O40" s="52" t="s">
        <v>45</v>
      </c>
      <c r="P40" s="131"/>
      <c r="Q40" s="131"/>
      <c r="R40" s="131"/>
      <c r="S40" s="131"/>
      <c r="T40" s="39"/>
      <c r="U40" s="47"/>
      <c r="V40" s="39"/>
      <c r="X40" s="48"/>
      <c r="Y40" s="41"/>
      <c r="Z40" s="41"/>
      <c r="AA40" s="41"/>
      <c r="AT40" s="42"/>
    </row>
    <row r="41" spans="1:75" s="34" customFormat="1" ht="61.5">
      <c r="A41" s="33"/>
      <c r="B41" s="33"/>
      <c r="E41" s="43"/>
      <c r="F41" s="66"/>
      <c r="G41" s="39"/>
      <c r="H41" s="52" t="s">
        <v>45</v>
      </c>
      <c r="I41" s="131"/>
      <c r="J41" s="131"/>
      <c r="K41" s="131"/>
      <c r="L41" s="131"/>
      <c r="M41" s="39"/>
      <c r="N41" s="39"/>
      <c r="O41" s="52" t="s">
        <v>45</v>
      </c>
      <c r="P41" s="131"/>
      <c r="Q41" s="131"/>
      <c r="R41" s="131"/>
      <c r="S41" s="131"/>
      <c r="T41" s="39"/>
      <c r="U41" s="47"/>
      <c r="V41" s="39"/>
      <c r="X41" s="48"/>
      <c r="Y41" s="41"/>
      <c r="Z41" s="41"/>
      <c r="AA41" s="41"/>
      <c r="AT41" s="42"/>
    </row>
    <row r="42" spans="1:75" s="34" customFormat="1" ht="62.25" thickBot="1">
      <c r="A42" s="33"/>
      <c r="B42" s="33"/>
      <c r="E42" s="53"/>
      <c r="F42" s="72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5"/>
      <c r="T42" s="55"/>
      <c r="U42" s="56"/>
      <c r="V42" s="39"/>
      <c r="X42" s="48"/>
      <c r="Y42" s="41"/>
      <c r="Z42" s="41"/>
      <c r="AA42" s="41"/>
      <c r="AT42" s="42"/>
    </row>
    <row r="43" spans="1:75" ht="62.25" thickBot="1">
      <c r="A43" s="33"/>
      <c r="B43" s="33"/>
      <c r="C43" s="34"/>
      <c r="D43" s="34"/>
      <c r="E43" s="34"/>
      <c r="F43" s="7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8"/>
      <c r="Y43" s="41"/>
      <c r="Z43" s="41"/>
      <c r="AA43" s="41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42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3"/>
      <c r="BS43" s="33"/>
      <c r="BT43" s="34"/>
      <c r="BU43" s="34"/>
      <c r="BV43" s="34"/>
      <c r="BW43" s="57"/>
    </row>
    <row r="44" spans="1:75" s="34" customFormat="1" ht="69" customHeight="1">
      <c r="A44" s="33"/>
      <c r="B44" s="33"/>
      <c r="E44" s="35" t="s">
        <v>7</v>
      </c>
      <c r="F44" s="68">
        <f>zapis!$I$7</f>
        <v>0</v>
      </c>
      <c r="G44" s="36"/>
      <c r="H44" s="37" t="s">
        <v>34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 t="s">
        <v>35</v>
      </c>
      <c r="U44" s="38">
        <v>3</v>
      </c>
      <c r="V44" s="39"/>
      <c r="X44" s="40" t="str">
        <f>T46</f>
        <v/>
      </c>
      <c r="Y44" s="40" t="str">
        <f>T49</f>
        <v/>
      </c>
      <c r="Z44" s="41"/>
      <c r="AA44" s="41" t="str">
        <f>CONCATENATE("Tbl.: ",F46,"   H: ",F49,"   D: ",F48)</f>
        <v xml:space="preserve">Tbl.:    H: 0   D: </v>
      </c>
      <c r="AC44" s="34" t="s">
        <v>36</v>
      </c>
      <c r="AT44" s="42" t="e">
        <f>CONCATENATE(AL46,",",AM46,",",AN46,",",AO46,",",AP46,",",AQ46,",",AR46)</f>
        <v>#VALUE!</v>
      </c>
    </row>
    <row r="45" spans="1:75" s="34" customFormat="1" ht="61.5">
      <c r="A45" s="33"/>
      <c r="B45" s="33"/>
      <c r="E45" s="43" t="s">
        <v>8</v>
      </c>
      <c r="F45" s="66">
        <f>zapis!$I$9</f>
        <v>0</v>
      </c>
      <c r="G45" s="44" t="s">
        <v>37</v>
      </c>
      <c r="H45" s="45" t="s">
        <v>38</v>
      </c>
      <c r="I45" s="39"/>
      <c r="J45" s="39"/>
      <c r="K45" s="39"/>
      <c r="L45" s="39"/>
      <c r="M45" s="44"/>
      <c r="N45" s="46">
        <v>1</v>
      </c>
      <c r="O45" s="46">
        <v>2</v>
      </c>
      <c r="P45" s="46">
        <v>3</v>
      </c>
      <c r="Q45" s="46">
        <v>4</v>
      </c>
      <c r="R45" s="46">
        <v>5</v>
      </c>
      <c r="S45" s="39"/>
      <c r="T45" s="46" t="s">
        <v>39</v>
      </c>
      <c r="U45" s="47"/>
      <c r="V45" s="39"/>
      <c r="X45" s="48"/>
      <c r="Y45" s="41"/>
      <c r="Z45" s="41"/>
      <c r="AA45" s="41"/>
      <c r="AC45" s="34" t="s">
        <v>40</v>
      </c>
      <c r="AT45" s="42" t="e">
        <f>CONCATENATE(AL47,",",AM47,",",AN47,",",AO47,",",AP47,",",AQ47,",",AR47)</f>
        <v>#VALUE!</v>
      </c>
    </row>
    <row r="46" spans="1:75" s="34" customFormat="1" ht="61.5">
      <c r="A46" s="33"/>
      <c r="B46" s="33"/>
      <c r="E46" s="43"/>
      <c r="F46" s="66"/>
      <c r="G46" s="143"/>
      <c r="H46" s="131"/>
      <c r="I46" s="137" t="e">
        <f>VLOOKUP(F51,zapis!$A$16:$H$24,16,0)</f>
        <v>#REF!</v>
      </c>
      <c r="J46" s="138"/>
      <c r="K46" s="138"/>
      <c r="L46" s="139"/>
      <c r="M46" s="145"/>
      <c r="N46" s="133" t="s">
        <v>28</v>
      </c>
      <c r="O46" s="133" t="s">
        <v>28</v>
      </c>
      <c r="P46" s="133" t="s">
        <v>28</v>
      </c>
      <c r="Q46" s="133" t="s">
        <v>28</v>
      </c>
      <c r="R46" s="133" t="s">
        <v>28</v>
      </c>
      <c r="S46" s="39"/>
      <c r="T46" s="148" t="str">
        <f>IF(N46="w",3,IF(N49="w","x",IF(SUM(AD46:AJ47)=0,"",SUM(AD46:AJ46))))</f>
        <v/>
      </c>
      <c r="U46" s="47"/>
      <c r="V46" s="39"/>
      <c r="X46" s="48"/>
      <c r="Y46" s="41"/>
      <c r="Z46" s="41"/>
      <c r="AA46" s="41"/>
      <c r="AC46" s="34">
        <f>A46</f>
        <v>0</v>
      </c>
      <c r="AD46" s="49">
        <f>IF(N46&gt;N49,1,0)</f>
        <v>0</v>
      </c>
      <c r="AE46" s="49">
        <f>IF(O46&gt;O49,1,0)</f>
        <v>0</v>
      </c>
      <c r="AF46" s="49">
        <f>IF(P46&gt;P49,1,0)</f>
        <v>0</v>
      </c>
      <c r="AG46" s="49">
        <f>IF(Q46&gt;Q49,1,0)</f>
        <v>0</v>
      </c>
      <c r="AH46" s="49">
        <f>IF(R46&gt;R49,1,0)</f>
        <v>0</v>
      </c>
      <c r="AI46" s="49"/>
      <c r="AJ46" s="49"/>
      <c r="AL46" s="49" t="e">
        <f>IF(ISBLANK(N46)=TRUE,"",IF(AD46=1,N49,-N46))</f>
        <v>#VALUE!</v>
      </c>
      <c r="AM46" s="49" t="e">
        <f>IF(ISBLANK(O46)=TRUE,"",IF(AE46=1,O49,-O46))</f>
        <v>#VALUE!</v>
      </c>
      <c r="AN46" s="49" t="e">
        <f>IF(ISBLANK(P46)=TRUE,"",IF(AF46=1,P49,-P46))</f>
        <v>#VALUE!</v>
      </c>
      <c r="AO46" s="49" t="e">
        <f>IF(ISBLANK(Q46)=TRUE,"",IF(AG46=1,Q49,-Q46))</f>
        <v>#VALUE!</v>
      </c>
      <c r="AP46" s="49" t="e">
        <f>IF(ISBLANK(R46)=TRUE,"",IF(AH46=1,R49,-R46))</f>
        <v>#VALUE!</v>
      </c>
      <c r="AQ46" s="49"/>
      <c r="AR46" s="49"/>
      <c r="AT46" s="42"/>
    </row>
    <row r="47" spans="1:75" s="34" customFormat="1" ht="61.5">
      <c r="A47" s="33"/>
      <c r="B47" s="33"/>
      <c r="E47" s="43" t="s">
        <v>46</v>
      </c>
      <c r="F47" s="66">
        <f>zapis!$L$13</f>
        <v>0</v>
      </c>
      <c r="G47" s="144"/>
      <c r="H47" s="131"/>
      <c r="I47" s="140"/>
      <c r="J47" s="141"/>
      <c r="K47" s="141"/>
      <c r="L47" s="142"/>
      <c r="M47" s="145"/>
      <c r="N47" s="134"/>
      <c r="O47" s="134"/>
      <c r="P47" s="134"/>
      <c r="Q47" s="134"/>
      <c r="R47" s="134"/>
      <c r="S47" s="39"/>
      <c r="T47" s="148"/>
      <c r="U47" s="47"/>
      <c r="V47" s="39"/>
      <c r="X47" s="48"/>
      <c r="Y47" s="41"/>
      <c r="Z47" s="41"/>
      <c r="AA47" s="41"/>
      <c r="AC47" s="34">
        <f>A49</f>
        <v>0</v>
      </c>
      <c r="AD47" s="49">
        <f>IF(N49&gt;N46,1,0)</f>
        <v>0</v>
      </c>
      <c r="AE47" s="49">
        <f>IF(O49&gt;O46,1,0)</f>
        <v>0</v>
      </c>
      <c r="AF47" s="49">
        <f>IF(P49&gt;P46,1,0)</f>
        <v>0</v>
      </c>
      <c r="AG47" s="49">
        <f>IF(Q49&gt;Q46,1,0)</f>
        <v>0</v>
      </c>
      <c r="AH47" s="49">
        <f>IF(R49&gt;R46,1,0)</f>
        <v>0</v>
      </c>
      <c r="AI47" s="49"/>
      <c r="AJ47" s="49"/>
      <c r="AL47" s="49" t="e">
        <f>IF(ISBLANK(N49)=TRUE,"",IF(AD47=1,N46,-N49))</f>
        <v>#VALUE!</v>
      </c>
      <c r="AM47" s="49" t="e">
        <f>IF(ISBLANK(O49)=TRUE,"",IF(AE47=1,O46,-O49))</f>
        <v>#VALUE!</v>
      </c>
      <c r="AN47" s="49" t="e">
        <f>IF(ISBLANK(P49)=TRUE,"",IF(AF47=1,P46,-P49))</f>
        <v>#VALUE!</v>
      </c>
      <c r="AO47" s="49" t="e">
        <f>IF(ISBLANK(Q49)=TRUE,"",IF(AG47=1,Q46,-Q49))</f>
        <v>#VALUE!</v>
      </c>
      <c r="AP47" s="49" t="e">
        <f>IF(ISBLANK(R49)=TRUE,"",IF(AH47=1,R46,-R49))</f>
        <v>#VALUE!</v>
      </c>
      <c r="AQ47" s="49"/>
      <c r="AR47" s="49"/>
      <c r="AT47" s="42"/>
    </row>
    <row r="48" spans="1:75" s="34" customFormat="1" ht="61.5">
      <c r="A48" s="33"/>
      <c r="B48" s="33"/>
      <c r="E48" s="43"/>
      <c r="F48" s="6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7"/>
      <c r="V48" s="39"/>
      <c r="X48" s="48"/>
      <c r="Y48" s="41"/>
      <c r="Z48" s="41"/>
      <c r="AA48" s="41"/>
      <c r="AT48" s="42"/>
    </row>
    <row r="49" spans="1:75" s="34" customFormat="1" ht="61.5">
      <c r="A49" s="33"/>
      <c r="B49" s="33"/>
      <c r="E49" s="43" t="s">
        <v>47</v>
      </c>
      <c r="F49" s="66">
        <f>zapis!$N$13</f>
        <v>0</v>
      </c>
      <c r="G49" s="135"/>
      <c r="H49" s="131"/>
      <c r="I49" s="137" t="e">
        <f>VLOOKUP(F51,zapis!$A$16:$H$24,17,0)</f>
        <v>#REF!</v>
      </c>
      <c r="J49" s="138"/>
      <c r="K49" s="138"/>
      <c r="L49" s="139"/>
      <c r="M49" s="39"/>
      <c r="N49" s="133" t="s">
        <v>28</v>
      </c>
      <c r="O49" s="133" t="s">
        <v>28</v>
      </c>
      <c r="P49" s="133" t="s">
        <v>28</v>
      </c>
      <c r="Q49" s="133" t="s">
        <v>28</v>
      </c>
      <c r="R49" s="133" t="s">
        <v>28</v>
      </c>
      <c r="S49" s="39"/>
      <c r="T49" s="148" t="str">
        <f>IF(N49="w",3,IF(N46="w","x",IF(SUM(AD46:AJ47)=0,"",SUM(AD47:AJ47))))</f>
        <v/>
      </c>
      <c r="U49" s="47"/>
      <c r="V49" s="39"/>
      <c r="X49" s="48"/>
      <c r="Y49" s="41"/>
      <c r="Z49" s="41"/>
      <c r="AA49" s="41"/>
      <c r="AT49" s="42"/>
    </row>
    <row r="50" spans="1:75" s="34" customFormat="1" ht="61.5">
      <c r="B50" s="33"/>
      <c r="E50" s="50"/>
      <c r="F50" s="70"/>
      <c r="G50" s="136"/>
      <c r="H50" s="131"/>
      <c r="I50" s="140"/>
      <c r="J50" s="141"/>
      <c r="K50" s="141"/>
      <c r="L50" s="142"/>
      <c r="M50" s="39"/>
      <c r="N50" s="134"/>
      <c r="O50" s="134"/>
      <c r="P50" s="134"/>
      <c r="Q50" s="134"/>
      <c r="R50" s="134"/>
      <c r="S50" s="39"/>
      <c r="T50" s="148"/>
      <c r="U50" s="47"/>
      <c r="V50" s="39"/>
      <c r="X50" s="48"/>
      <c r="Y50" s="41"/>
      <c r="Z50" s="41"/>
      <c r="AA50" s="41"/>
      <c r="AT50" s="42"/>
    </row>
    <row r="51" spans="1:75" s="34" customFormat="1" ht="61.5">
      <c r="A51" s="33"/>
      <c r="B51" s="33"/>
      <c r="E51" s="43" t="s">
        <v>42</v>
      </c>
      <c r="F51" s="66" t="str">
        <f>zapis!A17</f>
        <v>M - M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47"/>
      <c r="V51" s="39"/>
      <c r="X51" s="48"/>
      <c r="Y51" s="41"/>
      <c r="Z51" s="41"/>
      <c r="AA51" s="41"/>
      <c r="AT51" s="42"/>
    </row>
    <row r="52" spans="1:75" s="34" customFormat="1" ht="61.5">
      <c r="A52" s="33"/>
      <c r="B52" s="33"/>
      <c r="E52" s="50"/>
      <c r="F52" s="70"/>
      <c r="G52" s="39"/>
      <c r="H52" s="39"/>
      <c r="I52" s="39" t="s">
        <v>16</v>
      </c>
      <c r="J52" s="39"/>
      <c r="K52" s="39"/>
      <c r="L52" s="39"/>
      <c r="M52" s="39"/>
      <c r="N52" s="51"/>
      <c r="O52" s="46"/>
      <c r="P52" s="46" t="s">
        <v>41</v>
      </c>
      <c r="Q52" s="46"/>
      <c r="R52" s="46"/>
      <c r="S52" s="39"/>
      <c r="T52" s="39"/>
      <c r="U52" s="47"/>
      <c r="V52" s="39"/>
      <c r="X52" s="48"/>
      <c r="Y52" s="41"/>
      <c r="Z52" s="41"/>
      <c r="AA52" s="41"/>
      <c r="AT52" s="42"/>
    </row>
    <row r="53" spans="1:75" s="34" customFormat="1" ht="61.5">
      <c r="A53" s="33"/>
      <c r="B53" s="33"/>
      <c r="E53" s="43"/>
      <c r="F53" s="66"/>
      <c r="G53" s="39"/>
      <c r="H53" s="39"/>
      <c r="I53" s="131"/>
      <c r="J53" s="131"/>
      <c r="K53" s="131"/>
      <c r="L53" s="131"/>
      <c r="M53" s="39"/>
      <c r="N53" s="149" t="str">
        <f>IF(T49="x",I46,IF(T46="x",I49,IF(T46&gt;T49,I46,IF(T49&gt;T46,I49,""))))</f>
        <v/>
      </c>
      <c r="O53" s="150"/>
      <c r="P53" s="150"/>
      <c r="Q53" s="150"/>
      <c r="R53" s="150"/>
      <c r="S53" s="151"/>
      <c r="T53" s="39"/>
      <c r="U53" s="47"/>
      <c r="V53" s="39"/>
      <c r="X53" s="48"/>
      <c r="Y53" s="41"/>
      <c r="Z53" s="41"/>
      <c r="AA53" s="41"/>
      <c r="AT53" s="42"/>
    </row>
    <row r="54" spans="1:75" s="34" customFormat="1" ht="61.5">
      <c r="A54" s="33"/>
      <c r="B54" s="33"/>
      <c r="E54" s="50"/>
      <c r="F54" s="70"/>
      <c r="G54" s="39"/>
      <c r="H54" s="39"/>
      <c r="I54" s="131"/>
      <c r="J54" s="131"/>
      <c r="K54" s="131"/>
      <c r="L54" s="131"/>
      <c r="M54" s="39"/>
      <c r="N54" s="152"/>
      <c r="O54" s="147"/>
      <c r="P54" s="147"/>
      <c r="Q54" s="147"/>
      <c r="R54" s="147"/>
      <c r="S54" s="153"/>
      <c r="T54" s="39"/>
      <c r="U54" s="47"/>
      <c r="V54" s="39"/>
      <c r="X54" s="48"/>
      <c r="Y54" s="41"/>
      <c r="Z54" s="41"/>
      <c r="AA54" s="41"/>
      <c r="AT54" s="42"/>
    </row>
    <row r="55" spans="1:75" s="34" customFormat="1" ht="61.5">
      <c r="A55" s="33"/>
      <c r="B55" s="33"/>
      <c r="E55" s="50"/>
      <c r="F55" s="71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7"/>
      <c r="V55" s="39"/>
      <c r="X55" s="48"/>
      <c r="Y55" s="41"/>
      <c r="Z55" s="41"/>
      <c r="AA55" s="41"/>
      <c r="AT55" s="42"/>
    </row>
    <row r="56" spans="1:75" s="34" customFormat="1" ht="61.5">
      <c r="A56" s="33"/>
      <c r="B56" s="33"/>
      <c r="E56" s="50"/>
      <c r="F56" s="70"/>
      <c r="G56" s="39"/>
      <c r="H56" s="39" t="s">
        <v>43</v>
      </c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7"/>
      <c r="V56" s="39"/>
      <c r="X56" s="48"/>
      <c r="Y56" s="41"/>
      <c r="Z56" s="41"/>
      <c r="AA56" s="41"/>
      <c r="AT56" s="42"/>
    </row>
    <row r="57" spans="1:75" s="34" customFormat="1" ht="61.5">
      <c r="A57" s="33"/>
      <c r="B57" s="33"/>
      <c r="E57" s="50"/>
      <c r="F57" s="70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7"/>
      <c r="V57" s="39"/>
      <c r="X57" s="48"/>
      <c r="Y57" s="41"/>
      <c r="Z57" s="41"/>
      <c r="AA57" s="41"/>
      <c r="AT57" s="42"/>
    </row>
    <row r="58" spans="1:75" s="34" customFormat="1" ht="61.5">
      <c r="A58" s="33"/>
      <c r="B58" s="33"/>
      <c r="E58" s="50"/>
      <c r="F58" s="70"/>
      <c r="G58" s="39"/>
      <c r="H58" s="39"/>
      <c r="I58" s="146" t="e">
        <f>I46</f>
        <v>#REF!</v>
      </c>
      <c r="J58" s="146"/>
      <c r="K58" s="146"/>
      <c r="L58" s="146"/>
      <c r="M58" s="39"/>
      <c r="N58" s="39"/>
      <c r="O58" s="39"/>
      <c r="P58" s="146" t="e">
        <f>I49</f>
        <v>#REF!</v>
      </c>
      <c r="Q58" s="146"/>
      <c r="R58" s="146"/>
      <c r="S58" s="146"/>
      <c r="T58" s="39"/>
      <c r="U58" s="47"/>
      <c r="V58" s="39"/>
      <c r="X58" s="48"/>
      <c r="Y58" s="41"/>
      <c r="Z58" s="41"/>
      <c r="AA58" s="41"/>
      <c r="AT58" s="42"/>
    </row>
    <row r="59" spans="1:75" s="34" customFormat="1" ht="61.5">
      <c r="A59" s="33"/>
      <c r="B59" s="33"/>
      <c r="E59" s="43"/>
      <c r="F59" s="66"/>
      <c r="G59" s="39"/>
      <c r="H59" s="52" t="s">
        <v>44</v>
      </c>
      <c r="I59" s="154"/>
      <c r="J59" s="155"/>
      <c r="K59" s="155"/>
      <c r="L59" s="156"/>
      <c r="M59" s="39"/>
      <c r="N59" s="39"/>
      <c r="O59" s="52" t="s">
        <v>44</v>
      </c>
      <c r="P59" s="131"/>
      <c r="Q59" s="131"/>
      <c r="R59" s="131"/>
      <c r="S59" s="131"/>
      <c r="T59" s="39"/>
      <c r="U59" s="47"/>
      <c r="V59" s="39"/>
      <c r="X59" s="48"/>
      <c r="Y59" s="41"/>
      <c r="Z59" s="41"/>
      <c r="AA59" s="41"/>
      <c r="AT59" s="42"/>
    </row>
    <row r="60" spans="1:75" s="34" customFormat="1" ht="61.5">
      <c r="A60" s="33"/>
      <c r="B60" s="33"/>
      <c r="E60" s="43"/>
      <c r="F60" s="66"/>
      <c r="G60" s="39"/>
      <c r="H60" s="52" t="s">
        <v>45</v>
      </c>
      <c r="I60" s="131"/>
      <c r="J60" s="131"/>
      <c r="K60" s="131"/>
      <c r="L60" s="131"/>
      <c r="M60" s="39"/>
      <c r="N60" s="39"/>
      <c r="O60" s="52" t="s">
        <v>45</v>
      </c>
      <c r="P60" s="131"/>
      <c r="Q60" s="131"/>
      <c r="R60" s="131"/>
      <c r="S60" s="131"/>
      <c r="T60" s="39"/>
      <c r="U60" s="47"/>
      <c r="V60" s="39"/>
      <c r="X60" s="48"/>
      <c r="Y60" s="41"/>
      <c r="Z60" s="41"/>
      <c r="AA60" s="41"/>
      <c r="AT60" s="42"/>
    </row>
    <row r="61" spans="1:75" s="34" customFormat="1" ht="61.5">
      <c r="A61" s="33"/>
      <c r="B61" s="33"/>
      <c r="E61" s="43"/>
      <c r="F61" s="66"/>
      <c r="G61" s="39"/>
      <c r="H61" s="52" t="s">
        <v>45</v>
      </c>
      <c r="I61" s="131"/>
      <c r="J61" s="131"/>
      <c r="K61" s="131"/>
      <c r="L61" s="131"/>
      <c r="M61" s="39"/>
      <c r="N61" s="39"/>
      <c r="O61" s="52" t="s">
        <v>45</v>
      </c>
      <c r="P61" s="131"/>
      <c r="Q61" s="131"/>
      <c r="R61" s="131"/>
      <c r="S61" s="131"/>
      <c r="T61" s="39"/>
      <c r="U61" s="47"/>
      <c r="V61" s="39"/>
      <c r="X61" s="48"/>
      <c r="Y61" s="41"/>
      <c r="Z61" s="41"/>
      <c r="AA61" s="41"/>
      <c r="AT61" s="42"/>
    </row>
    <row r="62" spans="1:75" s="34" customFormat="1" ht="62.25" thickBot="1">
      <c r="A62" s="33"/>
      <c r="B62" s="33"/>
      <c r="E62" s="53"/>
      <c r="F62" s="72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5"/>
      <c r="T62" s="55"/>
      <c r="U62" s="56"/>
      <c r="V62" s="39"/>
      <c r="X62" s="48"/>
      <c r="Y62" s="41"/>
      <c r="Z62" s="41"/>
      <c r="AA62" s="41"/>
      <c r="AT62" s="42"/>
    </row>
    <row r="63" spans="1:75" ht="62.25" thickBot="1">
      <c r="A63" s="33"/>
      <c r="B63" s="33"/>
      <c r="C63" s="34"/>
      <c r="D63" s="34"/>
      <c r="E63" s="34"/>
      <c r="F63" s="7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48"/>
      <c r="Y63" s="41"/>
      <c r="Z63" s="41"/>
      <c r="AA63" s="41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42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3"/>
      <c r="BS63" s="33"/>
      <c r="BT63" s="34"/>
      <c r="BU63" s="34"/>
      <c r="BV63" s="34"/>
      <c r="BW63" s="57"/>
    </row>
    <row r="64" spans="1:75" s="34" customFormat="1" ht="69" customHeight="1">
      <c r="A64" s="33"/>
      <c r="B64" s="33"/>
      <c r="E64" s="35" t="s">
        <v>7</v>
      </c>
      <c r="F64" s="68">
        <f>zapis!$I$7</f>
        <v>0</v>
      </c>
      <c r="G64" s="36"/>
      <c r="H64" s="37" t="s">
        <v>34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 t="s">
        <v>35</v>
      </c>
      <c r="U64" s="38">
        <v>4</v>
      </c>
      <c r="V64" s="39"/>
      <c r="X64" s="40" t="str">
        <f>T66</f>
        <v/>
      </c>
      <c r="Y64" s="40" t="str">
        <f>T69</f>
        <v/>
      </c>
      <c r="Z64" s="41"/>
      <c r="AA64" s="41" t="str">
        <f>CONCATENATE("Tbl.: ",F66,"   H: ",F69,"   D: ",F68)</f>
        <v xml:space="preserve">Tbl.:    H: 0   D: </v>
      </c>
      <c r="AC64" s="34" t="s">
        <v>36</v>
      </c>
      <c r="AT64" s="42" t="e">
        <f>CONCATENATE(AL66,",",AM66,",",AN66,",",AO66,",",AP66,",",AQ66,",",AR66)</f>
        <v>#VALUE!</v>
      </c>
    </row>
    <row r="65" spans="1:46" s="34" customFormat="1" ht="61.5">
      <c r="A65" s="33"/>
      <c r="B65" s="33"/>
      <c r="E65" s="43" t="s">
        <v>8</v>
      </c>
      <c r="F65" s="66">
        <f>zapis!$I$9</f>
        <v>0</v>
      </c>
      <c r="G65" s="44" t="s">
        <v>37</v>
      </c>
      <c r="H65" s="45" t="s">
        <v>38</v>
      </c>
      <c r="I65" s="39"/>
      <c r="J65" s="39"/>
      <c r="K65" s="39"/>
      <c r="L65" s="39"/>
      <c r="M65" s="44"/>
      <c r="N65" s="46">
        <v>1</v>
      </c>
      <c r="O65" s="46">
        <v>2</v>
      </c>
      <c r="P65" s="46">
        <v>3</v>
      </c>
      <c r="Q65" s="46">
        <v>4</v>
      </c>
      <c r="R65" s="46">
        <v>5</v>
      </c>
      <c r="S65" s="39"/>
      <c r="T65" s="46" t="s">
        <v>39</v>
      </c>
      <c r="U65" s="47"/>
      <c r="V65" s="39"/>
      <c r="X65" s="48"/>
      <c r="Y65" s="41"/>
      <c r="Z65" s="41"/>
      <c r="AA65" s="41"/>
      <c r="AC65" s="34" t="s">
        <v>40</v>
      </c>
      <c r="AT65" s="42" t="e">
        <f>CONCATENATE(AL67,",",AM67,",",AN67,",",AO67,",",AP67,",",AQ67,",",AR67)</f>
        <v>#VALUE!</v>
      </c>
    </row>
    <row r="66" spans="1:46" s="34" customFormat="1" ht="61.5">
      <c r="A66" s="33"/>
      <c r="B66" s="33"/>
      <c r="E66" s="43"/>
      <c r="F66" s="66"/>
      <c r="G66" s="143"/>
      <c r="H66" s="131"/>
      <c r="I66" s="137" t="e">
        <f>VLOOKUP(F71,zapis!$A$16:$H$24,16,0)</f>
        <v>#REF!</v>
      </c>
      <c r="J66" s="138"/>
      <c r="K66" s="138"/>
      <c r="L66" s="139"/>
      <c r="M66" s="145"/>
      <c r="N66" s="133" t="s">
        <v>28</v>
      </c>
      <c r="O66" s="133" t="s">
        <v>28</v>
      </c>
      <c r="P66" s="133" t="s">
        <v>28</v>
      </c>
      <c r="Q66" s="133" t="s">
        <v>28</v>
      </c>
      <c r="R66" s="133" t="s">
        <v>28</v>
      </c>
      <c r="S66" s="39"/>
      <c r="T66" s="148" t="str">
        <f>IF(N66="w",3,IF(N69="w","x",IF(SUM(AD66:AJ67)=0,"",SUM(AD66:AJ66))))</f>
        <v/>
      </c>
      <c r="U66" s="47"/>
      <c r="V66" s="39"/>
      <c r="X66" s="48"/>
      <c r="Y66" s="41"/>
      <c r="Z66" s="41"/>
      <c r="AA66" s="41"/>
      <c r="AC66" s="34">
        <f>A66</f>
        <v>0</v>
      </c>
      <c r="AD66" s="49">
        <f>IF(N66&gt;N69,1,0)</f>
        <v>0</v>
      </c>
      <c r="AE66" s="49">
        <f>IF(O66&gt;O69,1,0)</f>
        <v>0</v>
      </c>
      <c r="AF66" s="49">
        <f>IF(P66&gt;P69,1,0)</f>
        <v>0</v>
      </c>
      <c r="AG66" s="49">
        <f>IF(Q66&gt;Q69,1,0)</f>
        <v>0</v>
      </c>
      <c r="AH66" s="49">
        <f>IF(R66&gt;R69,1,0)</f>
        <v>0</v>
      </c>
      <c r="AI66" s="49"/>
      <c r="AJ66" s="49"/>
      <c r="AL66" s="49" t="e">
        <f>IF(ISBLANK(N66)=TRUE,"",IF(AD66=1,N69,-N66))</f>
        <v>#VALUE!</v>
      </c>
      <c r="AM66" s="49" t="e">
        <f>IF(ISBLANK(O66)=TRUE,"",IF(AE66=1,O69,-O66))</f>
        <v>#VALUE!</v>
      </c>
      <c r="AN66" s="49" t="e">
        <f>IF(ISBLANK(P66)=TRUE,"",IF(AF66=1,P69,-P66))</f>
        <v>#VALUE!</v>
      </c>
      <c r="AO66" s="49" t="e">
        <f>IF(ISBLANK(Q66)=TRUE,"",IF(AG66=1,Q69,-Q66))</f>
        <v>#VALUE!</v>
      </c>
      <c r="AP66" s="49" t="e">
        <f>IF(ISBLANK(R66)=TRUE,"",IF(AH66=1,R69,-R66))</f>
        <v>#VALUE!</v>
      </c>
      <c r="AQ66" s="49"/>
      <c r="AR66" s="49"/>
      <c r="AT66" s="42"/>
    </row>
    <row r="67" spans="1:46" s="34" customFormat="1" ht="61.5">
      <c r="A67" s="33"/>
      <c r="B67" s="33"/>
      <c r="E67" s="43" t="s">
        <v>46</v>
      </c>
      <c r="F67" s="66">
        <f>zapis!$L$13</f>
        <v>0</v>
      </c>
      <c r="G67" s="144"/>
      <c r="H67" s="131"/>
      <c r="I67" s="140"/>
      <c r="J67" s="141"/>
      <c r="K67" s="141"/>
      <c r="L67" s="142"/>
      <c r="M67" s="145"/>
      <c r="N67" s="134"/>
      <c r="O67" s="134"/>
      <c r="P67" s="134"/>
      <c r="Q67" s="134"/>
      <c r="R67" s="134"/>
      <c r="S67" s="39"/>
      <c r="T67" s="148"/>
      <c r="U67" s="47"/>
      <c r="V67" s="39"/>
      <c r="X67" s="48"/>
      <c r="Y67" s="41"/>
      <c r="Z67" s="41"/>
      <c r="AA67" s="41"/>
      <c r="AC67" s="34">
        <f>A69</f>
        <v>0</v>
      </c>
      <c r="AD67" s="49">
        <f>IF(N69&gt;N66,1,0)</f>
        <v>0</v>
      </c>
      <c r="AE67" s="49">
        <f>IF(O69&gt;O66,1,0)</f>
        <v>0</v>
      </c>
      <c r="AF67" s="49">
        <f>IF(P69&gt;P66,1,0)</f>
        <v>0</v>
      </c>
      <c r="AG67" s="49">
        <f>IF(Q69&gt;Q66,1,0)</f>
        <v>0</v>
      </c>
      <c r="AH67" s="49">
        <f>IF(R69&gt;R66,1,0)</f>
        <v>0</v>
      </c>
      <c r="AI67" s="49"/>
      <c r="AJ67" s="49"/>
      <c r="AL67" s="49" t="e">
        <f>IF(ISBLANK(N69)=TRUE,"",IF(AD67=1,N66,-N69))</f>
        <v>#VALUE!</v>
      </c>
      <c r="AM67" s="49" t="e">
        <f>IF(ISBLANK(O69)=TRUE,"",IF(AE67=1,O66,-O69))</f>
        <v>#VALUE!</v>
      </c>
      <c r="AN67" s="49" t="e">
        <f>IF(ISBLANK(P69)=TRUE,"",IF(AF67=1,P66,-P69))</f>
        <v>#VALUE!</v>
      </c>
      <c r="AO67" s="49" t="e">
        <f>IF(ISBLANK(Q69)=TRUE,"",IF(AG67=1,Q66,-Q69))</f>
        <v>#VALUE!</v>
      </c>
      <c r="AP67" s="49" t="e">
        <f>IF(ISBLANK(R69)=TRUE,"",IF(AH67=1,R66,-R69))</f>
        <v>#VALUE!</v>
      </c>
      <c r="AQ67" s="49"/>
      <c r="AR67" s="49"/>
      <c r="AT67" s="42"/>
    </row>
    <row r="68" spans="1:46" s="34" customFormat="1" ht="61.5">
      <c r="A68" s="33"/>
      <c r="B68" s="33"/>
      <c r="E68" s="43"/>
      <c r="F68" s="6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7"/>
      <c r="V68" s="39"/>
      <c r="X68" s="48"/>
      <c r="Y68" s="41"/>
      <c r="Z68" s="41"/>
      <c r="AA68" s="41"/>
      <c r="AT68" s="42"/>
    </row>
    <row r="69" spans="1:46" s="34" customFormat="1" ht="61.5">
      <c r="A69" s="33"/>
      <c r="B69" s="33"/>
      <c r="E69" s="43" t="s">
        <v>47</v>
      </c>
      <c r="F69" s="66">
        <f>zapis!$N$13</f>
        <v>0</v>
      </c>
      <c r="G69" s="135"/>
      <c r="H69" s="131"/>
      <c r="I69" s="137" t="e">
        <f>VLOOKUP(F71,zapis!$A$16:$H$24,17,0)</f>
        <v>#REF!</v>
      </c>
      <c r="J69" s="138"/>
      <c r="K69" s="138"/>
      <c r="L69" s="139"/>
      <c r="M69" s="39"/>
      <c r="N69" s="133" t="s">
        <v>28</v>
      </c>
      <c r="O69" s="133" t="s">
        <v>28</v>
      </c>
      <c r="P69" s="133" t="s">
        <v>28</v>
      </c>
      <c r="Q69" s="133" t="s">
        <v>28</v>
      </c>
      <c r="R69" s="133" t="s">
        <v>28</v>
      </c>
      <c r="S69" s="39"/>
      <c r="T69" s="148" t="str">
        <f>IF(N69="w",3,IF(N66="w","x",IF(SUM(AD66:AJ67)=0,"",SUM(AD67:AJ67))))</f>
        <v/>
      </c>
      <c r="U69" s="47"/>
      <c r="V69" s="39"/>
      <c r="X69" s="48"/>
      <c r="Y69" s="41"/>
      <c r="Z69" s="41"/>
      <c r="AA69" s="41"/>
      <c r="AT69" s="42"/>
    </row>
    <row r="70" spans="1:46" s="34" customFormat="1" ht="61.5">
      <c r="B70" s="33"/>
      <c r="E70" s="50"/>
      <c r="F70" s="70"/>
      <c r="G70" s="136"/>
      <c r="H70" s="131"/>
      <c r="I70" s="140"/>
      <c r="J70" s="141"/>
      <c r="K70" s="141"/>
      <c r="L70" s="142"/>
      <c r="M70" s="39"/>
      <c r="N70" s="134"/>
      <c r="O70" s="134"/>
      <c r="P70" s="134"/>
      <c r="Q70" s="134"/>
      <c r="R70" s="134"/>
      <c r="S70" s="39"/>
      <c r="T70" s="148"/>
      <c r="U70" s="47"/>
      <c r="V70" s="39"/>
      <c r="X70" s="48"/>
      <c r="Y70" s="41"/>
      <c r="Z70" s="41"/>
      <c r="AA70" s="41"/>
      <c r="AT70" s="42"/>
    </row>
    <row r="71" spans="1:46" s="34" customFormat="1" ht="61.5">
      <c r="A71" s="33"/>
      <c r="B71" s="33"/>
      <c r="E71" s="43" t="s">
        <v>42</v>
      </c>
      <c r="F71" s="66" t="str">
        <f>zapis!A18</f>
        <v>A - X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7"/>
      <c r="V71" s="39"/>
      <c r="X71" s="48"/>
      <c r="Y71" s="41"/>
      <c r="Z71" s="41"/>
      <c r="AA71" s="41"/>
      <c r="AT71" s="42"/>
    </row>
    <row r="72" spans="1:46" s="34" customFormat="1" ht="61.5">
      <c r="A72" s="33"/>
      <c r="B72" s="33"/>
      <c r="E72" s="50"/>
      <c r="F72" s="70"/>
      <c r="G72" s="39"/>
      <c r="H72" s="39"/>
      <c r="I72" s="39" t="s">
        <v>16</v>
      </c>
      <c r="J72" s="39"/>
      <c r="K72" s="39"/>
      <c r="L72" s="39"/>
      <c r="M72" s="39"/>
      <c r="N72" s="51"/>
      <c r="O72" s="46"/>
      <c r="P72" s="46" t="s">
        <v>41</v>
      </c>
      <c r="Q72" s="46"/>
      <c r="R72" s="46"/>
      <c r="S72" s="39"/>
      <c r="T72" s="39"/>
      <c r="U72" s="47"/>
      <c r="V72" s="39"/>
      <c r="X72" s="48"/>
      <c r="Y72" s="41"/>
      <c r="Z72" s="41"/>
      <c r="AA72" s="41"/>
      <c r="AT72" s="42"/>
    </row>
    <row r="73" spans="1:46" s="34" customFormat="1" ht="61.5">
      <c r="A73" s="33"/>
      <c r="B73" s="33"/>
      <c r="E73" s="43"/>
      <c r="F73" s="66"/>
      <c r="G73" s="39"/>
      <c r="H73" s="39"/>
      <c r="I73" s="131"/>
      <c r="J73" s="131"/>
      <c r="K73" s="131"/>
      <c r="L73" s="131"/>
      <c r="M73" s="39"/>
      <c r="N73" s="149" t="str">
        <f>IF(T69="x",I66,IF(T66="x",I69,IF(T66&gt;T69,I66,IF(T69&gt;T66,I69,""))))</f>
        <v/>
      </c>
      <c r="O73" s="150"/>
      <c r="P73" s="150"/>
      <c r="Q73" s="150"/>
      <c r="R73" s="150"/>
      <c r="S73" s="151"/>
      <c r="T73" s="39"/>
      <c r="U73" s="47"/>
      <c r="V73" s="39"/>
      <c r="X73" s="48"/>
      <c r="Y73" s="41"/>
      <c r="Z73" s="41"/>
      <c r="AA73" s="41"/>
      <c r="AT73" s="42"/>
    </row>
    <row r="74" spans="1:46" s="34" customFormat="1" ht="61.5">
      <c r="A74" s="33"/>
      <c r="B74" s="33"/>
      <c r="E74" s="50"/>
      <c r="F74" s="70"/>
      <c r="G74" s="39"/>
      <c r="H74" s="39"/>
      <c r="I74" s="131"/>
      <c r="J74" s="131"/>
      <c r="K74" s="131"/>
      <c r="L74" s="131"/>
      <c r="M74" s="39"/>
      <c r="N74" s="152"/>
      <c r="O74" s="147"/>
      <c r="P74" s="147"/>
      <c r="Q74" s="147"/>
      <c r="R74" s="147"/>
      <c r="S74" s="153"/>
      <c r="T74" s="39"/>
      <c r="U74" s="47"/>
      <c r="V74" s="39"/>
      <c r="X74" s="48"/>
      <c r="Y74" s="41"/>
      <c r="Z74" s="41"/>
      <c r="AA74" s="41"/>
      <c r="AT74" s="42"/>
    </row>
    <row r="75" spans="1:46" s="34" customFormat="1" ht="61.5">
      <c r="A75" s="33"/>
      <c r="B75" s="33"/>
      <c r="E75" s="50"/>
      <c r="F75" s="71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47"/>
      <c r="V75" s="39"/>
      <c r="X75" s="48"/>
      <c r="Y75" s="41"/>
      <c r="Z75" s="41"/>
      <c r="AA75" s="41"/>
      <c r="AT75" s="42"/>
    </row>
    <row r="76" spans="1:46" s="34" customFormat="1" ht="61.5">
      <c r="A76" s="33"/>
      <c r="B76" s="33"/>
      <c r="E76" s="50"/>
      <c r="F76" s="70"/>
      <c r="G76" s="39"/>
      <c r="H76" s="39" t="s">
        <v>43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47"/>
      <c r="V76" s="39"/>
      <c r="X76" s="48"/>
      <c r="Y76" s="41"/>
      <c r="Z76" s="41"/>
      <c r="AA76" s="41"/>
      <c r="AT76" s="42"/>
    </row>
    <row r="77" spans="1:46" s="34" customFormat="1" ht="61.5">
      <c r="A77" s="33"/>
      <c r="B77" s="33"/>
      <c r="E77" s="50"/>
      <c r="F77" s="70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7"/>
      <c r="V77" s="39"/>
      <c r="X77" s="48"/>
      <c r="Y77" s="41"/>
      <c r="Z77" s="41"/>
      <c r="AA77" s="41"/>
      <c r="AT77" s="42"/>
    </row>
    <row r="78" spans="1:46" s="34" customFormat="1" ht="61.5">
      <c r="A78" s="33"/>
      <c r="B78" s="33"/>
      <c r="E78" s="50"/>
      <c r="F78" s="70"/>
      <c r="G78" s="39"/>
      <c r="H78" s="39"/>
      <c r="I78" s="146" t="e">
        <f>I66</f>
        <v>#REF!</v>
      </c>
      <c r="J78" s="146"/>
      <c r="K78" s="146"/>
      <c r="L78" s="146"/>
      <c r="M78" s="39"/>
      <c r="N78" s="39"/>
      <c r="O78" s="39"/>
      <c r="P78" s="146" t="e">
        <f>I69</f>
        <v>#REF!</v>
      </c>
      <c r="Q78" s="146"/>
      <c r="R78" s="146"/>
      <c r="S78" s="146"/>
      <c r="T78" s="39"/>
      <c r="U78" s="47"/>
      <c r="V78" s="39"/>
      <c r="X78" s="48"/>
      <c r="Y78" s="41"/>
      <c r="Z78" s="41"/>
      <c r="AA78" s="41"/>
      <c r="AT78" s="42"/>
    </row>
    <row r="79" spans="1:46" s="34" customFormat="1" ht="61.5">
      <c r="A79" s="33"/>
      <c r="B79" s="33"/>
      <c r="E79" s="43"/>
      <c r="F79" s="66"/>
      <c r="G79" s="39"/>
      <c r="H79" s="52" t="s">
        <v>44</v>
      </c>
      <c r="I79" s="154"/>
      <c r="J79" s="155"/>
      <c r="K79" s="155"/>
      <c r="L79" s="156"/>
      <c r="M79" s="39"/>
      <c r="N79" s="39"/>
      <c r="O79" s="52" t="s">
        <v>44</v>
      </c>
      <c r="P79" s="131"/>
      <c r="Q79" s="131"/>
      <c r="R79" s="131"/>
      <c r="S79" s="131"/>
      <c r="T79" s="39"/>
      <c r="U79" s="47"/>
      <c r="V79" s="39"/>
      <c r="X79" s="48"/>
      <c r="Y79" s="41"/>
      <c r="Z79" s="41"/>
      <c r="AA79" s="41"/>
      <c r="AT79" s="42"/>
    </row>
    <row r="80" spans="1:46" s="34" customFormat="1" ht="61.5">
      <c r="A80" s="33"/>
      <c r="B80" s="33"/>
      <c r="E80" s="43"/>
      <c r="F80" s="66"/>
      <c r="G80" s="39"/>
      <c r="H80" s="52" t="s">
        <v>45</v>
      </c>
      <c r="I80" s="131"/>
      <c r="J80" s="131"/>
      <c r="K80" s="131"/>
      <c r="L80" s="131"/>
      <c r="M80" s="39"/>
      <c r="N80" s="39"/>
      <c r="O80" s="52" t="s">
        <v>45</v>
      </c>
      <c r="P80" s="131"/>
      <c r="Q80" s="131"/>
      <c r="R80" s="131"/>
      <c r="S80" s="131"/>
      <c r="T80" s="39"/>
      <c r="U80" s="47"/>
      <c r="V80" s="39"/>
      <c r="X80" s="48"/>
      <c r="Y80" s="41"/>
      <c r="Z80" s="41"/>
      <c r="AA80" s="41"/>
      <c r="AT80" s="42"/>
    </row>
    <row r="81" spans="1:75" s="34" customFormat="1" ht="61.5">
      <c r="A81" s="33"/>
      <c r="B81" s="33"/>
      <c r="E81" s="43"/>
      <c r="F81" s="66"/>
      <c r="G81" s="39"/>
      <c r="H81" s="52" t="s">
        <v>45</v>
      </c>
      <c r="I81" s="131"/>
      <c r="J81" s="131"/>
      <c r="K81" s="131"/>
      <c r="L81" s="131"/>
      <c r="M81" s="39"/>
      <c r="N81" s="39"/>
      <c r="O81" s="52" t="s">
        <v>45</v>
      </c>
      <c r="P81" s="131"/>
      <c r="Q81" s="131"/>
      <c r="R81" s="131"/>
      <c r="S81" s="131"/>
      <c r="T81" s="39"/>
      <c r="U81" s="47"/>
      <c r="V81" s="39"/>
      <c r="X81" s="48"/>
      <c r="Y81" s="41"/>
      <c r="Z81" s="41"/>
      <c r="AA81" s="41"/>
      <c r="AT81" s="42"/>
    </row>
    <row r="82" spans="1:75" s="34" customFormat="1" ht="62.25" thickBot="1">
      <c r="A82" s="33"/>
      <c r="B82" s="33"/>
      <c r="E82" s="53"/>
      <c r="F82" s="72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5"/>
      <c r="T82" s="55"/>
      <c r="U82" s="56"/>
      <c r="V82" s="39"/>
      <c r="X82" s="48"/>
      <c r="Y82" s="41"/>
      <c r="Z82" s="41"/>
      <c r="AA82" s="41"/>
      <c r="AT82" s="42"/>
    </row>
    <row r="83" spans="1:75" ht="62.25" thickBot="1">
      <c r="A83" s="33"/>
      <c r="B83" s="33"/>
      <c r="C83" s="34"/>
      <c r="D83" s="34"/>
      <c r="E83" s="34"/>
      <c r="F83" s="73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48"/>
      <c r="Y83" s="41"/>
      <c r="Z83" s="41"/>
      <c r="AA83" s="41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42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3"/>
      <c r="BS83" s="33"/>
      <c r="BT83" s="34"/>
      <c r="BU83" s="34"/>
      <c r="BV83" s="34"/>
      <c r="BW83" s="57"/>
    </row>
    <row r="84" spans="1:75" s="34" customFormat="1" ht="69" customHeight="1">
      <c r="A84" s="33"/>
      <c r="B84" s="33"/>
      <c r="E84" s="35" t="s">
        <v>7</v>
      </c>
      <c r="F84" s="68">
        <f>zapis!$I$7</f>
        <v>0</v>
      </c>
      <c r="G84" s="36"/>
      <c r="H84" s="37" t="s">
        <v>34</v>
      </c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 t="s">
        <v>35</v>
      </c>
      <c r="U84" s="38">
        <v>5</v>
      </c>
      <c r="V84" s="39"/>
      <c r="X84" s="40" t="str">
        <f>T86</f>
        <v/>
      </c>
      <c r="Y84" s="40" t="str">
        <f>T89</f>
        <v/>
      </c>
      <c r="Z84" s="41"/>
      <c r="AA84" s="41" t="str">
        <f>CONCATENATE("Tbl.: ",F86,"   H: ",F89,"   D: ",F88)</f>
        <v xml:space="preserve">Tbl.:    H: 0   D: </v>
      </c>
      <c r="AC84" s="34" t="s">
        <v>36</v>
      </c>
      <c r="AT84" s="42" t="e">
        <f>CONCATENATE(AL86,",",AM86,",",AN86,",",AO86,",",AP86,",",AQ86,",",AR86)</f>
        <v>#VALUE!</v>
      </c>
    </row>
    <row r="85" spans="1:75" s="34" customFormat="1" ht="61.5">
      <c r="A85" s="33"/>
      <c r="B85" s="33"/>
      <c r="E85" s="43" t="s">
        <v>8</v>
      </c>
      <c r="F85" s="66">
        <f>zapis!$I$9</f>
        <v>0</v>
      </c>
      <c r="G85" s="44" t="s">
        <v>37</v>
      </c>
      <c r="H85" s="45" t="s">
        <v>38</v>
      </c>
      <c r="I85" s="39"/>
      <c r="J85" s="39"/>
      <c r="K85" s="39"/>
      <c r="L85" s="39"/>
      <c r="M85" s="44"/>
      <c r="N85" s="46">
        <v>1</v>
      </c>
      <c r="O85" s="46">
        <v>2</v>
      </c>
      <c r="P85" s="46">
        <v>3</v>
      </c>
      <c r="Q85" s="46">
        <v>4</v>
      </c>
      <c r="R85" s="46">
        <v>5</v>
      </c>
      <c r="S85" s="39"/>
      <c r="T85" s="46" t="s">
        <v>39</v>
      </c>
      <c r="U85" s="47"/>
      <c r="V85" s="39"/>
      <c r="X85" s="48"/>
      <c r="Y85" s="41"/>
      <c r="Z85" s="41"/>
      <c r="AA85" s="41"/>
      <c r="AC85" s="34" t="s">
        <v>40</v>
      </c>
      <c r="AT85" s="42" t="e">
        <f>CONCATENATE(AL87,",",AM87,",",AN87,",",AO87,",",AP87,",",AQ87,",",AR87)</f>
        <v>#VALUE!</v>
      </c>
    </row>
    <row r="86" spans="1:75" s="34" customFormat="1" ht="61.5">
      <c r="A86" s="33"/>
      <c r="B86" s="33"/>
      <c r="E86" s="43"/>
      <c r="F86" s="66"/>
      <c r="G86" s="143"/>
      <c r="H86" s="131"/>
      <c r="I86" s="137" t="e">
        <f>VLOOKUP(F91,zapis!$A$16:$H$24,16,0)</f>
        <v>#REF!</v>
      </c>
      <c r="J86" s="138"/>
      <c r="K86" s="138"/>
      <c r="L86" s="139"/>
      <c r="M86" s="145"/>
      <c r="N86" s="133" t="s">
        <v>28</v>
      </c>
      <c r="O86" s="133" t="s">
        <v>28</v>
      </c>
      <c r="P86" s="133" t="s">
        <v>28</v>
      </c>
      <c r="Q86" s="133" t="s">
        <v>28</v>
      </c>
      <c r="R86" s="133" t="s">
        <v>28</v>
      </c>
      <c r="S86" s="39"/>
      <c r="T86" s="148" t="str">
        <f>IF(N86="w",3,IF(N89="w","x",IF(SUM(AD86:AJ87)=0,"",SUM(AD86:AJ86))))</f>
        <v/>
      </c>
      <c r="U86" s="47"/>
      <c r="V86" s="39"/>
      <c r="X86" s="48"/>
      <c r="Y86" s="41"/>
      <c r="Z86" s="41"/>
      <c r="AA86" s="41"/>
      <c r="AC86" s="34">
        <f>A86</f>
        <v>0</v>
      </c>
      <c r="AD86" s="49">
        <f>IF(N86&gt;N89,1,0)</f>
        <v>0</v>
      </c>
      <c r="AE86" s="49">
        <f>IF(O86&gt;O89,1,0)</f>
        <v>0</v>
      </c>
      <c r="AF86" s="49">
        <f>IF(P86&gt;P89,1,0)</f>
        <v>0</v>
      </c>
      <c r="AG86" s="49">
        <f>IF(Q86&gt;Q89,1,0)</f>
        <v>0</v>
      </c>
      <c r="AH86" s="49">
        <f>IF(R86&gt;R89,1,0)</f>
        <v>0</v>
      </c>
      <c r="AI86" s="49"/>
      <c r="AJ86" s="49"/>
      <c r="AL86" s="49" t="e">
        <f>IF(ISBLANK(N86)=TRUE,"",IF(AD86=1,N89,-N86))</f>
        <v>#VALUE!</v>
      </c>
      <c r="AM86" s="49" t="e">
        <f>IF(ISBLANK(O86)=TRUE,"",IF(AE86=1,O89,-O86))</f>
        <v>#VALUE!</v>
      </c>
      <c r="AN86" s="49" t="e">
        <f>IF(ISBLANK(P86)=TRUE,"",IF(AF86=1,P89,-P86))</f>
        <v>#VALUE!</v>
      </c>
      <c r="AO86" s="49" t="e">
        <f>IF(ISBLANK(Q86)=TRUE,"",IF(AG86=1,Q89,-Q86))</f>
        <v>#VALUE!</v>
      </c>
      <c r="AP86" s="49" t="e">
        <f>IF(ISBLANK(R86)=TRUE,"",IF(AH86=1,R89,-R86))</f>
        <v>#VALUE!</v>
      </c>
      <c r="AQ86" s="49"/>
      <c r="AR86" s="49"/>
      <c r="AT86" s="42"/>
    </row>
    <row r="87" spans="1:75" s="34" customFormat="1" ht="61.5">
      <c r="A87" s="33"/>
      <c r="B87" s="33"/>
      <c r="E87" s="43" t="s">
        <v>46</v>
      </c>
      <c r="F87" s="66">
        <f>zapis!$L$13</f>
        <v>0</v>
      </c>
      <c r="G87" s="144"/>
      <c r="H87" s="131"/>
      <c r="I87" s="140"/>
      <c r="J87" s="141"/>
      <c r="K87" s="141"/>
      <c r="L87" s="142"/>
      <c r="M87" s="145"/>
      <c r="N87" s="134"/>
      <c r="O87" s="134"/>
      <c r="P87" s="134"/>
      <c r="Q87" s="134"/>
      <c r="R87" s="134"/>
      <c r="S87" s="39"/>
      <c r="T87" s="148"/>
      <c r="U87" s="47"/>
      <c r="V87" s="39"/>
      <c r="X87" s="48"/>
      <c r="Y87" s="41"/>
      <c r="Z87" s="41"/>
      <c r="AA87" s="41"/>
      <c r="AC87" s="34">
        <f>A89</f>
        <v>0</v>
      </c>
      <c r="AD87" s="49">
        <f>IF(N89&gt;N86,1,0)</f>
        <v>0</v>
      </c>
      <c r="AE87" s="49">
        <f>IF(O89&gt;O86,1,0)</f>
        <v>0</v>
      </c>
      <c r="AF87" s="49">
        <f>IF(P89&gt;P86,1,0)</f>
        <v>0</v>
      </c>
      <c r="AG87" s="49">
        <f>IF(Q89&gt;Q86,1,0)</f>
        <v>0</v>
      </c>
      <c r="AH87" s="49">
        <f>IF(R89&gt;R86,1,0)</f>
        <v>0</v>
      </c>
      <c r="AI87" s="49"/>
      <c r="AJ87" s="49"/>
      <c r="AL87" s="49" t="e">
        <f>IF(ISBLANK(N89)=TRUE,"",IF(AD87=1,N86,-N89))</f>
        <v>#VALUE!</v>
      </c>
      <c r="AM87" s="49" t="e">
        <f>IF(ISBLANK(O89)=TRUE,"",IF(AE87=1,O86,-O89))</f>
        <v>#VALUE!</v>
      </c>
      <c r="AN87" s="49" t="e">
        <f>IF(ISBLANK(P89)=TRUE,"",IF(AF87=1,P86,-P89))</f>
        <v>#VALUE!</v>
      </c>
      <c r="AO87" s="49" t="e">
        <f>IF(ISBLANK(Q89)=TRUE,"",IF(AG87=1,Q86,-Q89))</f>
        <v>#VALUE!</v>
      </c>
      <c r="AP87" s="49" t="e">
        <f>IF(ISBLANK(R89)=TRUE,"",IF(AH87=1,R86,-R89))</f>
        <v>#VALUE!</v>
      </c>
      <c r="AQ87" s="49"/>
      <c r="AR87" s="49"/>
      <c r="AT87" s="42"/>
    </row>
    <row r="88" spans="1:75" s="34" customFormat="1" ht="61.5">
      <c r="A88" s="33"/>
      <c r="B88" s="33"/>
      <c r="E88" s="43"/>
      <c r="F88" s="6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7"/>
      <c r="V88" s="39"/>
      <c r="X88" s="48"/>
      <c r="Y88" s="41"/>
      <c r="Z88" s="41"/>
      <c r="AA88" s="41"/>
      <c r="AT88" s="42"/>
    </row>
    <row r="89" spans="1:75" s="34" customFormat="1" ht="61.5">
      <c r="A89" s="33"/>
      <c r="B89" s="33"/>
      <c r="E89" s="43" t="s">
        <v>47</v>
      </c>
      <c r="F89" s="66">
        <f>zapis!$N$13</f>
        <v>0</v>
      </c>
      <c r="G89" s="135"/>
      <c r="H89" s="131"/>
      <c r="I89" s="137" t="e">
        <f>VLOOKUP(F91,zapis!$A$16:$H$24,17,0)</f>
        <v>#REF!</v>
      </c>
      <c r="J89" s="138"/>
      <c r="K89" s="138"/>
      <c r="L89" s="139"/>
      <c r="M89" s="39"/>
      <c r="N89" s="133" t="s">
        <v>28</v>
      </c>
      <c r="O89" s="133" t="s">
        <v>28</v>
      </c>
      <c r="P89" s="133" t="s">
        <v>28</v>
      </c>
      <c r="Q89" s="133" t="s">
        <v>28</v>
      </c>
      <c r="R89" s="133" t="s">
        <v>28</v>
      </c>
      <c r="S89" s="39"/>
      <c r="T89" s="148" t="str">
        <f>IF(N89="w",3,IF(N86="w","x",IF(SUM(AD86:AJ87)=0,"",SUM(AD87:AJ87))))</f>
        <v/>
      </c>
      <c r="U89" s="47"/>
      <c r="V89" s="39"/>
      <c r="X89" s="48"/>
      <c r="Y89" s="41"/>
      <c r="Z89" s="41"/>
      <c r="AA89" s="41"/>
      <c r="AT89" s="42"/>
    </row>
    <row r="90" spans="1:75" s="34" customFormat="1" ht="61.5">
      <c r="B90" s="33"/>
      <c r="E90" s="50"/>
      <c r="F90" s="70"/>
      <c r="G90" s="136"/>
      <c r="H90" s="131"/>
      <c r="I90" s="140"/>
      <c r="J90" s="141"/>
      <c r="K90" s="141"/>
      <c r="L90" s="142"/>
      <c r="M90" s="39"/>
      <c r="N90" s="134"/>
      <c r="O90" s="134"/>
      <c r="P90" s="134"/>
      <c r="Q90" s="134"/>
      <c r="R90" s="134"/>
      <c r="S90" s="39"/>
      <c r="T90" s="148"/>
      <c r="U90" s="47"/>
      <c r="V90" s="39"/>
      <c r="X90" s="48"/>
      <c r="Y90" s="41"/>
      <c r="Z90" s="41"/>
      <c r="AA90" s="41"/>
      <c r="AT90" s="42"/>
    </row>
    <row r="91" spans="1:75" s="34" customFormat="1" ht="61.5">
      <c r="A91" s="33"/>
      <c r="B91" s="33"/>
      <c r="E91" s="43" t="s">
        <v>42</v>
      </c>
      <c r="F91" s="66" t="str">
        <f>zapis!A19</f>
        <v>B - Y</v>
      </c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47"/>
      <c r="V91" s="39"/>
      <c r="X91" s="48"/>
      <c r="Y91" s="41"/>
      <c r="Z91" s="41"/>
      <c r="AA91" s="41"/>
      <c r="AT91" s="42"/>
    </row>
    <row r="92" spans="1:75" s="34" customFormat="1" ht="61.5">
      <c r="A92" s="33"/>
      <c r="B92" s="33"/>
      <c r="E92" s="50"/>
      <c r="F92" s="70"/>
      <c r="G92" s="39"/>
      <c r="H92" s="39"/>
      <c r="I92" s="39" t="s">
        <v>16</v>
      </c>
      <c r="J92" s="39"/>
      <c r="K92" s="39"/>
      <c r="L92" s="39"/>
      <c r="M92" s="39"/>
      <c r="N92" s="51"/>
      <c r="O92" s="46"/>
      <c r="P92" s="46" t="s">
        <v>41</v>
      </c>
      <c r="Q92" s="46"/>
      <c r="R92" s="46"/>
      <c r="S92" s="39"/>
      <c r="T92" s="39"/>
      <c r="U92" s="47"/>
      <c r="V92" s="39"/>
      <c r="X92" s="48"/>
      <c r="Y92" s="41"/>
      <c r="Z92" s="41"/>
      <c r="AA92" s="41"/>
      <c r="AT92" s="42"/>
    </row>
    <row r="93" spans="1:75" s="34" customFormat="1" ht="61.5">
      <c r="A93" s="33"/>
      <c r="B93" s="33"/>
      <c r="E93" s="43"/>
      <c r="F93" s="66"/>
      <c r="G93" s="39"/>
      <c r="H93" s="39"/>
      <c r="I93" s="131"/>
      <c r="J93" s="131"/>
      <c r="K93" s="131"/>
      <c r="L93" s="131"/>
      <c r="M93" s="39"/>
      <c r="N93" s="149" t="str">
        <f>IF(T89="x",I86,IF(T86="x",I89,IF(T86&gt;T89,I86,IF(T89&gt;T86,I89,""))))</f>
        <v/>
      </c>
      <c r="O93" s="150"/>
      <c r="P93" s="150"/>
      <c r="Q93" s="150"/>
      <c r="R93" s="150"/>
      <c r="S93" s="151"/>
      <c r="T93" s="39"/>
      <c r="U93" s="47"/>
      <c r="V93" s="39"/>
      <c r="X93" s="48"/>
      <c r="Y93" s="41"/>
      <c r="Z93" s="41"/>
      <c r="AA93" s="41"/>
      <c r="AT93" s="42"/>
    </row>
    <row r="94" spans="1:75" s="34" customFormat="1" ht="61.5">
      <c r="A94" s="33"/>
      <c r="B94" s="33"/>
      <c r="E94" s="50"/>
      <c r="F94" s="70"/>
      <c r="G94" s="39"/>
      <c r="H94" s="39"/>
      <c r="I94" s="131"/>
      <c r="J94" s="131"/>
      <c r="K94" s="131"/>
      <c r="L94" s="131"/>
      <c r="M94" s="39"/>
      <c r="N94" s="152"/>
      <c r="O94" s="147"/>
      <c r="P94" s="147"/>
      <c r="Q94" s="147"/>
      <c r="R94" s="147"/>
      <c r="S94" s="153"/>
      <c r="T94" s="39"/>
      <c r="U94" s="47"/>
      <c r="V94" s="39"/>
      <c r="X94" s="48"/>
      <c r="Y94" s="41"/>
      <c r="Z94" s="41"/>
      <c r="AA94" s="41"/>
      <c r="AT94" s="42"/>
    </row>
    <row r="95" spans="1:75" s="34" customFormat="1" ht="61.5">
      <c r="A95" s="33"/>
      <c r="B95" s="33"/>
      <c r="E95" s="50"/>
      <c r="F95" s="71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7"/>
      <c r="V95" s="39"/>
      <c r="X95" s="48"/>
      <c r="Y95" s="41"/>
      <c r="Z95" s="41"/>
      <c r="AA95" s="41"/>
      <c r="AT95" s="42"/>
    </row>
    <row r="96" spans="1:75" s="34" customFormat="1" ht="61.5">
      <c r="A96" s="33"/>
      <c r="B96" s="33"/>
      <c r="E96" s="50"/>
      <c r="F96" s="70"/>
      <c r="G96" s="39"/>
      <c r="H96" s="39" t="s">
        <v>43</v>
      </c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47"/>
      <c r="V96" s="39"/>
      <c r="X96" s="48"/>
      <c r="Y96" s="41"/>
      <c r="Z96" s="41"/>
      <c r="AA96" s="41"/>
      <c r="AT96" s="42"/>
    </row>
    <row r="97" spans="1:75" s="34" customFormat="1" ht="61.5">
      <c r="A97" s="33"/>
      <c r="B97" s="33"/>
      <c r="E97" s="50"/>
      <c r="F97" s="70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7"/>
      <c r="V97" s="39"/>
      <c r="X97" s="48"/>
      <c r="Y97" s="41"/>
      <c r="Z97" s="41"/>
      <c r="AA97" s="41"/>
      <c r="AT97" s="42"/>
    </row>
    <row r="98" spans="1:75" s="34" customFormat="1" ht="61.5">
      <c r="A98" s="33"/>
      <c r="B98" s="33"/>
      <c r="E98" s="50"/>
      <c r="F98" s="70"/>
      <c r="G98" s="39"/>
      <c r="H98" s="39"/>
      <c r="I98" s="146" t="e">
        <f>I86</f>
        <v>#REF!</v>
      </c>
      <c r="J98" s="146"/>
      <c r="K98" s="146"/>
      <c r="L98" s="146"/>
      <c r="M98" s="39"/>
      <c r="N98" s="39"/>
      <c r="O98" s="39"/>
      <c r="P98" s="146" t="e">
        <f>I89</f>
        <v>#REF!</v>
      </c>
      <c r="Q98" s="146"/>
      <c r="R98" s="146"/>
      <c r="S98" s="146"/>
      <c r="T98" s="39"/>
      <c r="U98" s="47"/>
      <c r="V98" s="39"/>
      <c r="X98" s="48"/>
      <c r="Y98" s="41"/>
      <c r="Z98" s="41"/>
      <c r="AA98" s="41"/>
      <c r="AT98" s="42"/>
    </row>
    <row r="99" spans="1:75" s="34" customFormat="1" ht="61.5">
      <c r="A99" s="33"/>
      <c r="B99" s="33"/>
      <c r="E99" s="43"/>
      <c r="F99" s="66"/>
      <c r="G99" s="39"/>
      <c r="H99" s="52" t="s">
        <v>44</v>
      </c>
      <c r="I99" s="154"/>
      <c r="J99" s="155"/>
      <c r="K99" s="155"/>
      <c r="L99" s="156"/>
      <c r="M99" s="39"/>
      <c r="N99" s="39"/>
      <c r="O99" s="52" t="s">
        <v>44</v>
      </c>
      <c r="P99" s="131"/>
      <c r="Q99" s="131"/>
      <c r="R99" s="131"/>
      <c r="S99" s="131"/>
      <c r="T99" s="39"/>
      <c r="U99" s="47"/>
      <c r="V99" s="39"/>
      <c r="X99" s="48"/>
      <c r="Y99" s="41"/>
      <c r="Z99" s="41"/>
      <c r="AA99" s="41"/>
      <c r="AT99" s="42"/>
    </row>
    <row r="100" spans="1:75" s="34" customFormat="1" ht="61.5">
      <c r="A100" s="33"/>
      <c r="B100" s="33"/>
      <c r="E100" s="43"/>
      <c r="F100" s="66"/>
      <c r="G100" s="39"/>
      <c r="H100" s="52" t="s">
        <v>45</v>
      </c>
      <c r="I100" s="131"/>
      <c r="J100" s="131"/>
      <c r="K100" s="131"/>
      <c r="L100" s="131"/>
      <c r="M100" s="39"/>
      <c r="N100" s="39"/>
      <c r="O100" s="52" t="s">
        <v>45</v>
      </c>
      <c r="P100" s="131"/>
      <c r="Q100" s="131"/>
      <c r="R100" s="131"/>
      <c r="S100" s="131"/>
      <c r="T100" s="39"/>
      <c r="U100" s="47"/>
      <c r="V100" s="39"/>
      <c r="X100" s="48"/>
      <c r="Y100" s="41"/>
      <c r="Z100" s="41"/>
      <c r="AA100" s="41"/>
      <c r="AT100" s="42"/>
    </row>
    <row r="101" spans="1:75" s="34" customFormat="1" ht="61.5">
      <c r="A101" s="33"/>
      <c r="B101" s="33"/>
      <c r="E101" s="43"/>
      <c r="F101" s="66"/>
      <c r="G101" s="39"/>
      <c r="H101" s="52" t="s">
        <v>45</v>
      </c>
      <c r="I101" s="131"/>
      <c r="J101" s="131"/>
      <c r="K101" s="131"/>
      <c r="L101" s="131"/>
      <c r="M101" s="39"/>
      <c r="N101" s="39"/>
      <c r="O101" s="52" t="s">
        <v>45</v>
      </c>
      <c r="P101" s="131"/>
      <c r="Q101" s="131"/>
      <c r="R101" s="131"/>
      <c r="S101" s="131"/>
      <c r="T101" s="39"/>
      <c r="U101" s="47"/>
      <c r="V101" s="39"/>
      <c r="X101" s="48"/>
      <c r="Y101" s="41"/>
      <c r="Z101" s="41"/>
      <c r="AA101" s="41"/>
      <c r="AT101" s="42"/>
    </row>
    <row r="102" spans="1:75" s="34" customFormat="1" ht="62.25" thickBot="1">
      <c r="A102" s="33"/>
      <c r="B102" s="33"/>
      <c r="E102" s="53"/>
      <c r="F102" s="72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5"/>
      <c r="T102" s="55"/>
      <c r="U102" s="56"/>
      <c r="V102" s="39"/>
      <c r="X102" s="48"/>
      <c r="Y102" s="41"/>
      <c r="Z102" s="41"/>
      <c r="AA102" s="41"/>
      <c r="AT102" s="42"/>
    </row>
    <row r="103" spans="1:75" ht="62.25" thickBot="1">
      <c r="A103" s="33"/>
      <c r="B103" s="33"/>
      <c r="C103" s="34"/>
      <c r="D103" s="34"/>
      <c r="E103" s="34"/>
      <c r="F103" s="73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48"/>
      <c r="Y103" s="41"/>
      <c r="Z103" s="41"/>
      <c r="AA103" s="41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42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3"/>
      <c r="BS103" s="33"/>
      <c r="BT103" s="34"/>
      <c r="BU103" s="34"/>
      <c r="BV103" s="34"/>
      <c r="BW103" s="57"/>
    </row>
    <row r="104" spans="1:75" s="34" customFormat="1" ht="69" customHeight="1">
      <c r="A104" s="33"/>
      <c r="B104" s="33"/>
      <c r="E104" s="35" t="s">
        <v>7</v>
      </c>
      <c r="F104" s="68">
        <f>zapis!$I$7</f>
        <v>0</v>
      </c>
      <c r="G104" s="36"/>
      <c r="H104" s="37" t="s">
        <v>34</v>
      </c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 t="s">
        <v>35</v>
      </c>
      <c r="U104" s="38">
        <v>6</v>
      </c>
      <c r="V104" s="39"/>
      <c r="X104" s="40" t="str">
        <f>T106</f>
        <v/>
      </c>
      <c r="Y104" s="40" t="str">
        <f>T109</f>
        <v/>
      </c>
      <c r="Z104" s="41"/>
      <c r="AA104" s="41" t="str">
        <f>CONCATENATE("Tbl.: ",F106,"   H: ",F109,"   D: ",F108)</f>
        <v xml:space="preserve">Tbl.:    H: 0   D: </v>
      </c>
      <c r="AC104" s="34" t="s">
        <v>36</v>
      </c>
      <c r="AT104" s="42" t="e">
        <f>CONCATENATE(AL106,",",AM106,",",AN106,",",AO106,",",AP106,",",AQ106,",",AR106)</f>
        <v>#VALUE!</v>
      </c>
    </row>
    <row r="105" spans="1:75" s="34" customFormat="1" ht="61.5">
      <c r="A105" s="33"/>
      <c r="B105" s="33"/>
      <c r="E105" s="43" t="s">
        <v>8</v>
      </c>
      <c r="F105" s="66">
        <f>zapis!$I$9</f>
        <v>0</v>
      </c>
      <c r="G105" s="44" t="s">
        <v>37</v>
      </c>
      <c r="H105" s="45" t="s">
        <v>38</v>
      </c>
      <c r="I105" s="39"/>
      <c r="J105" s="39"/>
      <c r="K105" s="39"/>
      <c r="L105" s="39"/>
      <c r="M105" s="44"/>
      <c r="N105" s="46">
        <v>1</v>
      </c>
      <c r="O105" s="46">
        <v>2</v>
      </c>
      <c r="P105" s="46">
        <v>3</v>
      </c>
      <c r="Q105" s="46">
        <v>4</v>
      </c>
      <c r="R105" s="46">
        <v>5</v>
      </c>
      <c r="S105" s="39"/>
      <c r="T105" s="46" t="s">
        <v>39</v>
      </c>
      <c r="U105" s="47"/>
      <c r="V105" s="39"/>
      <c r="X105" s="48"/>
      <c r="Y105" s="41"/>
      <c r="Z105" s="41"/>
      <c r="AA105" s="41"/>
      <c r="AC105" s="34" t="s">
        <v>40</v>
      </c>
      <c r="AT105" s="42" t="e">
        <f>CONCATENATE(AL107,",",AM107,",",AN107,",",AO107,",",AP107,",",AQ107,",",AR107)</f>
        <v>#VALUE!</v>
      </c>
    </row>
    <row r="106" spans="1:75" s="34" customFormat="1" ht="61.5">
      <c r="A106" s="33"/>
      <c r="B106" s="33"/>
      <c r="E106" s="43"/>
      <c r="F106" s="66"/>
      <c r="G106" s="143"/>
      <c r="H106" s="131"/>
      <c r="I106" s="137" t="e">
        <f>VLOOKUP(F111,zapis!$A$16:$H$24,16,0)</f>
        <v>#REF!</v>
      </c>
      <c r="J106" s="138"/>
      <c r="K106" s="138"/>
      <c r="L106" s="139"/>
      <c r="M106" s="145"/>
      <c r="N106" s="133" t="s">
        <v>28</v>
      </c>
      <c r="O106" s="133" t="s">
        <v>28</v>
      </c>
      <c r="P106" s="133" t="s">
        <v>28</v>
      </c>
      <c r="Q106" s="133" t="s">
        <v>28</v>
      </c>
      <c r="R106" s="133" t="s">
        <v>28</v>
      </c>
      <c r="S106" s="39"/>
      <c r="T106" s="148" t="str">
        <f>IF(N106="w",3,IF(N109="w","x",IF(SUM(AD106:AJ107)=0,"",SUM(AD106:AJ106))))</f>
        <v/>
      </c>
      <c r="U106" s="47"/>
      <c r="V106" s="39"/>
      <c r="X106" s="48"/>
      <c r="Y106" s="41"/>
      <c r="Z106" s="41"/>
      <c r="AA106" s="41"/>
      <c r="AC106" s="34">
        <f>A106</f>
        <v>0</v>
      </c>
      <c r="AD106" s="49">
        <f>IF(N106&gt;N109,1,0)</f>
        <v>0</v>
      </c>
      <c r="AE106" s="49">
        <f>IF(O106&gt;O109,1,0)</f>
        <v>0</v>
      </c>
      <c r="AF106" s="49">
        <f>IF(P106&gt;P109,1,0)</f>
        <v>0</v>
      </c>
      <c r="AG106" s="49">
        <f>IF(Q106&gt;Q109,1,0)</f>
        <v>0</v>
      </c>
      <c r="AH106" s="49">
        <f>IF(R106&gt;R109,1,0)</f>
        <v>0</v>
      </c>
      <c r="AI106" s="49"/>
      <c r="AJ106" s="49"/>
      <c r="AL106" s="49" t="e">
        <f>IF(ISBLANK(N106)=TRUE,"",IF(AD106=1,N109,-N106))</f>
        <v>#VALUE!</v>
      </c>
      <c r="AM106" s="49" t="e">
        <f>IF(ISBLANK(O106)=TRUE,"",IF(AE106=1,O109,-O106))</f>
        <v>#VALUE!</v>
      </c>
      <c r="AN106" s="49" t="e">
        <f>IF(ISBLANK(P106)=TRUE,"",IF(AF106=1,P109,-P106))</f>
        <v>#VALUE!</v>
      </c>
      <c r="AO106" s="49" t="e">
        <f>IF(ISBLANK(Q106)=TRUE,"",IF(AG106=1,Q109,-Q106))</f>
        <v>#VALUE!</v>
      </c>
      <c r="AP106" s="49" t="e">
        <f>IF(ISBLANK(R106)=TRUE,"",IF(AH106=1,R109,-R106))</f>
        <v>#VALUE!</v>
      </c>
      <c r="AQ106" s="49"/>
      <c r="AR106" s="49"/>
      <c r="AT106" s="42"/>
    </row>
    <row r="107" spans="1:75" s="34" customFormat="1" ht="61.5">
      <c r="A107" s="33"/>
      <c r="B107" s="33"/>
      <c r="E107" s="43" t="s">
        <v>46</v>
      </c>
      <c r="F107" s="66">
        <f>zapis!$L$13</f>
        <v>0</v>
      </c>
      <c r="G107" s="144"/>
      <c r="H107" s="131"/>
      <c r="I107" s="140"/>
      <c r="J107" s="141"/>
      <c r="K107" s="141"/>
      <c r="L107" s="142"/>
      <c r="M107" s="145"/>
      <c r="N107" s="134"/>
      <c r="O107" s="134"/>
      <c r="P107" s="134"/>
      <c r="Q107" s="134"/>
      <c r="R107" s="134"/>
      <c r="S107" s="39"/>
      <c r="T107" s="148"/>
      <c r="U107" s="47"/>
      <c r="V107" s="39"/>
      <c r="X107" s="48"/>
      <c r="Y107" s="41"/>
      <c r="Z107" s="41"/>
      <c r="AA107" s="41"/>
      <c r="AC107" s="34">
        <f>A109</f>
        <v>0</v>
      </c>
      <c r="AD107" s="49">
        <f>IF(N109&gt;N106,1,0)</f>
        <v>0</v>
      </c>
      <c r="AE107" s="49">
        <f>IF(O109&gt;O106,1,0)</f>
        <v>0</v>
      </c>
      <c r="AF107" s="49">
        <f>IF(P109&gt;P106,1,0)</f>
        <v>0</v>
      </c>
      <c r="AG107" s="49">
        <f>IF(Q109&gt;Q106,1,0)</f>
        <v>0</v>
      </c>
      <c r="AH107" s="49">
        <f>IF(R109&gt;R106,1,0)</f>
        <v>0</v>
      </c>
      <c r="AI107" s="49"/>
      <c r="AJ107" s="49"/>
      <c r="AL107" s="49" t="e">
        <f>IF(ISBLANK(N109)=TRUE,"",IF(AD107=1,N106,-N109))</f>
        <v>#VALUE!</v>
      </c>
      <c r="AM107" s="49" t="e">
        <f>IF(ISBLANK(O109)=TRUE,"",IF(AE107=1,O106,-O109))</f>
        <v>#VALUE!</v>
      </c>
      <c r="AN107" s="49" t="e">
        <f>IF(ISBLANK(P109)=TRUE,"",IF(AF107=1,P106,-P109))</f>
        <v>#VALUE!</v>
      </c>
      <c r="AO107" s="49" t="e">
        <f>IF(ISBLANK(Q109)=TRUE,"",IF(AG107=1,Q106,-Q109))</f>
        <v>#VALUE!</v>
      </c>
      <c r="AP107" s="49" t="e">
        <f>IF(ISBLANK(R109)=TRUE,"",IF(AH107=1,R106,-R109))</f>
        <v>#VALUE!</v>
      </c>
      <c r="AQ107" s="49"/>
      <c r="AR107" s="49"/>
      <c r="AT107" s="42"/>
    </row>
    <row r="108" spans="1:75" s="34" customFormat="1" ht="61.5">
      <c r="A108" s="33"/>
      <c r="B108" s="33"/>
      <c r="E108" s="43"/>
      <c r="F108" s="6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47"/>
      <c r="V108" s="39"/>
      <c r="X108" s="48"/>
      <c r="Y108" s="41"/>
      <c r="Z108" s="41"/>
      <c r="AA108" s="41"/>
      <c r="AT108" s="42"/>
    </row>
    <row r="109" spans="1:75" s="34" customFormat="1" ht="61.5">
      <c r="A109" s="33"/>
      <c r="B109" s="33"/>
      <c r="E109" s="43" t="s">
        <v>47</v>
      </c>
      <c r="F109" s="66">
        <f>zapis!$N$13</f>
        <v>0</v>
      </c>
      <c r="G109" s="135"/>
      <c r="H109" s="131"/>
      <c r="I109" s="137" t="e">
        <f>VLOOKUP(F111,zapis!$A$16:$H$24,17,0)</f>
        <v>#REF!</v>
      </c>
      <c r="J109" s="138"/>
      <c r="K109" s="138"/>
      <c r="L109" s="139"/>
      <c r="M109" s="39"/>
      <c r="N109" s="133" t="s">
        <v>28</v>
      </c>
      <c r="O109" s="133" t="s">
        <v>28</v>
      </c>
      <c r="P109" s="133" t="s">
        <v>28</v>
      </c>
      <c r="Q109" s="133" t="s">
        <v>28</v>
      </c>
      <c r="R109" s="133" t="s">
        <v>28</v>
      </c>
      <c r="S109" s="39"/>
      <c r="T109" s="148" t="str">
        <f>IF(N109="w",3,IF(N106="w","x",IF(SUM(AD106:AJ107)=0,"",SUM(AD107:AJ107))))</f>
        <v/>
      </c>
      <c r="U109" s="47"/>
      <c r="V109" s="39"/>
      <c r="X109" s="48"/>
      <c r="Y109" s="41"/>
      <c r="Z109" s="41"/>
      <c r="AA109" s="41"/>
      <c r="AT109" s="42"/>
    </row>
    <row r="110" spans="1:75" s="34" customFormat="1" ht="61.5">
      <c r="B110" s="33"/>
      <c r="E110" s="50"/>
      <c r="F110" s="70"/>
      <c r="G110" s="136"/>
      <c r="H110" s="131"/>
      <c r="I110" s="140"/>
      <c r="J110" s="141"/>
      <c r="K110" s="141"/>
      <c r="L110" s="142"/>
      <c r="M110" s="39"/>
      <c r="N110" s="134"/>
      <c r="O110" s="134"/>
      <c r="P110" s="134"/>
      <c r="Q110" s="134"/>
      <c r="R110" s="134"/>
      <c r="S110" s="39"/>
      <c r="T110" s="148"/>
      <c r="U110" s="47"/>
      <c r="V110" s="39"/>
      <c r="X110" s="48"/>
      <c r="Y110" s="41"/>
      <c r="Z110" s="41"/>
      <c r="AA110" s="41"/>
      <c r="AT110" s="42"/>
    </row>
    <row r="111" spans="1:75" s="34" customFormat="1" ht="61.5">
      <c r="A111" s="33"/>
      <c r="B111" s="33"/>
      <c r="E111" s="43" t="s">
        <v>42</v>
      </c>
      <c r="F111" s="66" t="str">
        <f>zapis!A20</f>
        <v>C - Z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47"/>
      <c r="V111" s="39"/>
      <c r="X111" s="48"/>
      <c r="Y111" s="41"/>
      <c r="Z111" s="41"/>
      <c r="AA111" s="41"/>
      <c r="AT111" s="42"/>
    </row>
    <row r="112" spans="1:75" s="34" customFormat="1" ht="61.5">
      <c r="A112" s="33"/>
      <c r="B112" s="33"/>
      <c r="E112" s="50"/>
      <c r="F112" s="70"/>
      <c r="G112" s="39"/>
      <c r="H112" s="39"/>
      <c r="I112" s="39" t="s">
        <v>16</v>
      </c>
      <c r="J112" s="39"/>
      <c r="K112" s="39"/>
      <c r="L112" s="39"/>
      <c r="M112" s="39"/>
      <c r="N112" s="51"/>
      <c r="O112" s="46"/>
      <c r="P112" s="46" t="s">
        <v>41</v>
      </c>
      <c r="Q112" s="46"/>
      <c r="R112" s="46"/>
      <c r="S112" s="39"/>
      <c r="T112" s="39"/>
      <c r="U112" s="47"/>
      <c r="V112" s="39"/>
      <c r="X112" s="48"/>
      <c r="Y112" s="41"/>
      <c r="Z112" s="41"/>
      <c r="AA112" s="41"/>
      <c r="AT112" s="42"/>
    </row>
    <row r="113" spans="1:75" s="34" customFormat="1" ht="61.5">
      <c r="A113" s="33"/>
      <c r="B113" s="33"/>
      <c r="E113" s="43"/>
      <c r="F113" s="66"/>
      <c r="G113" s="39"/>
      <c r="H113" s="39"/>
      <c r="I113" s="131"/>
      <c r="J113" s="131"/>
      <c r="K113" s="131"/>
      <c r="L113" s="131"/>
      <c r="M113" s="39"/>
      <c r="N113" s="149" t="str">
        <f>IF(T109="x",I106,IF(T106="x",I109,IF(T106&gt;T109,I106,IF(T109&gt;T106,I109,""))))</f>
        <v/>
      </c>
      <c r="O113" s="150"/>
      <c r="P113" s="150"/>
      <c r="Q113" s="150"/>
      <c r="R113" s="150"/>
      <c r="S113" s="151"/>
      <c r="T113" s="39"/>
      <c r="U113" s="47"/>
      <c r="V113" s="39"/>
      <c r="X113" s="48"/>
      <c r="Y113" s="41"/>
      <c r="Z113" s="41"/>
      <c r="AA113" s="41"/>
      <c r="AT113" s="42"/>
    </row>
    <row r="114" spans="1:75" s="34" customFormat="1" ht="61.5">
      <c r="A114" s="33"/>
      <c r="B114" s="33"/>
      <c r="E114" s="50"/>
      <c r="F114" s="70"/>
      <c r="G114" s="39"/>
      <c r="H114" s="39"/>
      <c r="I114" s="131"/>
      <c r="J114" s="131"/>
      <c r="K114" s="131"/>
      <c r="L114" s="131"/>
      <c r="M114" s="39"/>
      <c r="N114" s="152"/>
      <c r="O114" s="147"/>
      <c r="P114" s="147"/>
      <c r="Q114" s="147"/>
      <c r="R114" s="147"/>
      <c r="S114" s="153"/>
      <c r="T114" s="39"/>
      <c r="U114" s="47"/>
      <c r="V114" s="39"/>
      <c r="X114" s="48"/>
      <c r="Y114" s="41"/>
      <c r="Z114" s="41"/>
      <c r="AA114" s="41"/>
      <c r="AT114" s="42"/>
    </row>
    <row r="115" spans="1:75" s="34" customFormat="1" ht="61.5">
      <c r="A115" s="33"/>
      <c r="B115" s="33"/>
      <c r="E115" s="50"/>
      <c r="F115" s="71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47"/>
      <c r="V115" s="39"/>
      <c r="X115" s="48"/>
      <c r="Y115" s="41"/>
      <c r="Z115" s="41"/>
      <c r="AA115" s="41"/>
      <c r="AT115" s="42"/>
    </row>
    <row r="116" spans="1:75" s="34" customFormat="1" ht="61.5">
      <c r="A116" s="33"/>
      <c r="B116" s="33"/>
      <c r="E116" s="50"/>
      <c r="F116" s="70"/>
      <c r="G116" s="39"/>
      <c r="H116" s="39" t="s">
        <v>43</v>
      </c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47"/>
      <c r="V116" s="39"/>
      <c r="X116" s="48"/>
      <c r="Y116" s="41"/>
      <c r="Z116" s="41"/>
      <c r="AA116" s="41"/>
      <c r="AT116" s="42"/>
    </row>
    <row r="117" spans="1:75" s="34" customFormat="1" ht="61.5">
      <c r="A117" s="33"/>
      <c r="B117" s="33"/>
      <c r="E117" s="50"/>
      <c r="F117" s="70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47"/>
      <c r="V117" s="39"/>
      <c r="X117" s="48"/>
      <c r="Y117" s="41"/>
      <c r="Z117" s="41"/>
      <c r="AA117" s="41"/>
      <c r="AT117" s="42"/>
    </row>
    <row r="118" spans="1:75" s="34" customFormat="1" ht="61.5">
      <c r="A118" s="33"/>
      <c r="B118" s="33"/>
      <c r="E118" s="50"/>
      <c r="F118" s="70"/>
      <c r="G118" s="39"/>
      <c r="H118" s="39"/>
      <c r="I118" s="146" t="e">
        <f>I106</f>
        <v>#REF!</v>
      </c>
      <c r="J118" s="146"/>
      <c r="K118" s="146"/>
      <c r="L118" s="146"/>
      <c r="M118" s="39"/>
      <c r="N118" s="39"/>
      <c r="O118" s="39"/>
      <c r="P118" s="146" t="e">
        <f>I109</f>
        <v>#REF!</v>
      </c>
      <c r="Q118" s="146"/>
      <c r="R118" s="146"/>
      <c r="S118" s="146"/>
      <c r="T118" s="39"/>
      <c r="U118" s="47"/>
      <c r="V118" s="39"/>
      <c r="X118" s="48"/>
      <c r="Y118" s="41"/>
      <c r="Z118" s="41"/>
      <c r="AA118" s="41"/>
      <c r="AT118" s="42"/>
    </row>
    <row r="119" spans="1:75" s="34" customFormat="1" ht="61.5">
      <c r="A119" s="33"/>
      <c r="B119" s="33"/>
      <c r="E119" s="43"/>
      <c r="F119" s="66"/>
      <c r="G119" s="39"/>
      <c r="H119" s="52" t="s">
        <v>44</v>
      </c>
      <c r="I119" s="154"/>
      <c r="J119" s="155"/>
      <c r="K119" s="155"/>
      <c r="L119" s="156"/>
      <c r="M119" s="39"/>
      <c r="N119" s="39"/>
      <c r="O119" s="52" t="s">
        <v>44</v>
      </c>
      <c r="P119" s="131"/>
      <c r="Q119" s="131"/>
      <c r="R119" s="131"/>
      <c r="S119" s="131"/>
      <c r="T119" s="39"/>
      <c r="U119" s="47"/>
      <c r="V119" s="39"/>
      <c r="X119" s="48"/>
      <c r="Y119" s="41"/>
      <c r="Z119" s="41"/>
      <c r="AA119" s="41"/>
      <c r="AT119" s="42"/>
    </row>
    <row r="120" spans="1:75" s="34" customFormat="1" ht="61.5">
      <c r="A120" s="33"/>
      <c r="B120" s="33"/>
      <c r="E120" s="43"/>
      <c r="F120" s="66"/>
      <c r="G120" s="39"/>
      <c r="H120" s="52" t="s">
        <v>45</v>
      </c>
      <c r="I120" s="131"/>
      <c r="J120" s="131"/>
      <c r="K120" s="131"/>
      <c r="L120" s="131"/>
      <c r="M120" s="39"/>
      <c r="N120" s="39"/>
      <c r="O120" s="52" t="s">
        <v>45</v>
      </c>
      <c r="P120" s="131"/>
      <c r="Q120" s="131"/>
      <c r="R120" s="131"/>
      <c r="S120" s="131"/>
      <c r="T120" s="39"/>
      <c r="U120" s="47"/>
      <c r="V120" s="39"/>
      <c r="X120" s="48"/>
      <c r="Y120" s="41"/>
      <c r="Z120" s="41"/>
      <c r="AA120" s="41"/>
      <c r="AT120" s="42"/>
    </row>
    <row r="121" spans="1:75" s="34" customFormat="1" ht="61.5">
      <c r="A121" s="33"/>
      <c r="B121" s="33"/>
      <c r="E121" s="43"/>
      <c r="F121" s="66"/>
      <c r="G121" s="39"/>
      <c r="H121" s="52" t="s">
        <v>45</v>
      </c>
      <c r="I121" s="131"/>
      <c r="J121" s="131"/>
      <c r="K121" s="131"/>
      <c r="L121" s="131"/>
      <c r="M121" s="39"/>
      <c r="N121" s="39"/>
      <c r="O121" s="52" t="s">
        <v>45</v>
      </c>
      <c r="P121" s="131"/>
      <c r="Q121" s="131"/>
      <c r="R121" s="131"/>
      <c r="S121" s="131"/>
      <c r="T121" s="39"/>
      <c r="U121" s="47"/>
      <c r="V121" s="39"/>
      <c r="X121" s="48"/>
      <c r="Y121" s="41"/>
      <c r="Z121" s="41"/>
      <c r="AA121" s="41"/>
      <c r="AT121" s="42"/>
    </row>
    <row r="122" spans="1:75" s="34" customFormat="1" ht="62.25" thickBot="1">
      <c r="A122" s="33"/>
      <c r="B122" s="33"/>
      <c r="E122" s="53"/>
      <c r="F122" s="72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5"/>
      <c r="T122" s="55"/>
      <c r="U122" s="56"/>
      <c r="V122" s="39"/>
      <c r="X122" s="48"/>
      <c r="Y122" s="41"/>
      <c r="Z122" s="41"/>
      <c r="AA122" s="41"/>
      <c r="AT122" s="42"/>
    </row>
    <row r="123" spans="1:75" ht="62.25" thickBot="1">
      <c r="A123" s="33"/>
      <c r="B123" s="33"/>
      <c r="C123" s="34"/>
      <c r="D123" s="34"/>
      <c r="E123" s="34"/>
      <c r="F123" s="73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48"/>
      <c r="Y123" s="41"/>
      <c r="Z123" s="41"/>
      <c r="AA123" s="41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42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3"/>
      <c r="BS123" s="33"/>
      <c r="BT123" s="34"/>
      <c r="BU123" s="34"/>
      <c r="BV123" s="34"/>
      <c r="BW123" s="57"/>
    </row>
    <row r="124" spans="1:75" s="34" customFormat="1" ht="69" customHeight="1">
      <c r="A124" s="33"/>
      <c r="B124" s="33"/>
      <c r="E124" s="35" t="s">
        <v>7</v>
      </c>
      <c r="F124" s="68">
        <f>zapis!$I$7</f>
        <v>0</v>
      </c>
      <c r="G124" s="36"/>
      <c r="H124" s="37" t="s">
        <v>34</v>
      </c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 t="s">
        <v>35</v>
      </c>
      <c r="U124" s="38">
        <v>7</v>
      </c>
      <c r="V124" s="39"/>
      <c r="X124" s="40" t="str">
        <f>T126</f>
        <v/>
      </c>
      <c r="Y124" s="40" t="str">
        <f>T129</f>
        <v/>
      </c>
      <c r="Z124" s="41"/>
      <c r="AA124" s="41" t="str">
        <f>CONCATENATE("Tbl.: ",F126,"   H: ",F129,"   D: ",F128)</f>
        <v xml:space="preserve">Tbl.:    H: 0   D: </v>
      </c>
      <c r="AC124" s="34" t="s">
        <v>36</v>
      </c>
      <c r="AT124" s="42" t="e">
        <f>CONCATENATE(AL126,",",AM126,",",AN126,",",AO126,",",AP126,",",AQ126,",",AR126)</f>
        <v>#VALUE!</v>
      </c>
    </row>
    <row r="125" spans="1:75" s="34" customFormat="1" ht="61.5">
      <c r="A125" s="33"/>
      <c r="B125" s="33"/>
      <c r="E125" s="43" t="s">
        <v>8</v>
      </c>
      <c r="F125" s="66">
        <f>zapis!$I$9</f>
        <v>0</v>
      </c>
      <c r="G125" s="44" t="s">
        <v>37</v>
      </c>
      <c r="H125" s="45" t="s">
        <v>38</v>
      </c>
      <c r="I125" s="39"/>
      <c r="J125" s="39"/>
      <c r="K125" s="39"/>
      <c r="L125" s="39"/>
      <c r="M125" s="44"/>
      <c r="N125" s="46">
        <v>1</v>
      </c>
      <c r="O125" s="46">
        <v>2</v>
      </c>
      <c r="P125" s="46">
        <v>3</v>
      </c>
      <c r="Q125" s="46">
        <v>4</v>
      </c>
      <c r="R125" s="46">
        <v>5</v>
      </c>
      <c r="S125" s="39"/>
      <c r="T125" s="46" t="s">
        <v>39</v>
      </c>
      <c r="U125" s="47"/>
      <c r="V125" s="39"/>
      <c r="X125" s="48"/>
      <c r="Y125" s="41"/>
      <c r="Z125" s="41"/>
      <c r="AA125" s="41"/>
      <c r="AC125" s="34" t="s">
        <v>40</v>
      </c>
      <c r="AT125" s="42" t="e">
        <f>CONCATENATE(AL127,",",AM127,",",AN127,",",AO127,",",AP127,",",AQ127,",",AR127)</f>
        <v>#VALUE!</v>
      </c>
    </row>
    <row r="126" spans="1:75" s="34" customFormat="1" ht="61.5">
      <c r="A126" s="33"/>
      <c r="B126" s="33"/>
      <c r="E126" s="43"/>
      <c r="F126" s="66"/>
      <c r="G126" s="143"/>
      <c r="H126" s="131"/>
      <c r="I126" s="137" t="e">
        <f>VLOOKUP(F131,zapis!$A$16:$H$24,16,0)</f>
        <v>#REF!</v>
      </c>
      <c r="J126" s="138"/>
      <c r="K126" s="138"/>
      <c r="L126" s="139"/>
      <c r="M126" s="145"/>
      <c r="N126" s="133" t="s">
        <v>28</v>
      </c>
      <c r="O126" s="133" t="s">
        <v>28</v>
      </c>
      <c r="P126" s="133" t="s">
        <v>28</v>
      </c>
      <c r="Q126" s="133" t="s">
        <v>28</v>
      </c>
      <c r="R126" s="133" t="s">
        <v>28</v>
      </c>
      <c r="S126" s="39"/>
      <c r="T126" s="148" t="str">
        <f>IF(N126="w",3,IF(N129="w","x",IF(SUM(AD126:AJ127)=0,"",SUM(AD126:AJ126))))</f>
        <v/>
      </c>
      <c r="U126" s="47"/>
      <c r="V126" s="39"/>
      <c r="X126" s="48"/>
      <c r="Y126" s="41"/>
      <c r="Z126" s="41"/>
      <c r="AA126" s="41"/>
      <c r="AC126" s="34">
        <f>A126</f>
        <v>0</v>
      </c>
      <c r="AD126" s="49">
        <f>IF(N126&gt;N129,1,0)</f>
        <v>0</v>
      </c>
      <c r="AE126" s="49">
        <f>IF(O126&gt;O129,1,0)</f>
        <v>0</v>
      </c>
      <c r="AF126" s="49">
        <f>IF(P126&gt;P129,1,0)</f>
        <v>0</v>
      </c>
      <c r="AG126" s="49">
        <f>IF(Q126&gt;Q129,1,0)</f>
        <v>0</v>
      </c>
      <c r="AH126" s="49">
        <f>IF(R126&gt;R129,1,0)</f>
        <v>0</v>
      </c>
      <c r="AI126" s="49"/>
      <c r="AJ126" s="49"/>
      <c r="AL126" s="49" t="e">
        <f>IF(ISBLANK(N126)=TRUE,"",IF(AD126=1,N129,-N126))</f>
        <v>#VALUE!</v>
      </c>
      <c r="AM126" s="49" t="e">
        <f>IF(ISBLANK(O126)=TRUE,"",IF(AE126=1,O129,-O126))</f>
        <v>#VALUE!</v>
      </c>
      <c r="AN126" s="49" t="e">
        <f>IF(ISBLANK(P126)=TRUE,"",IF(AF126=1,P129,-P126))</f>
        <v>#VALUE!</v>
      </c>
      <c r="AO126" s="49" t="e">
        <f>IF(ISBLANK(Q126)=TRUE,"",IF(AG126=1,Q129,-Q126))</f>
        <v>#VALUE!</v>
      </c>
      <c r="AP126" s="49" t="e">
        <f>IF(ISBLANK(R126)=TRUE,"",IF(AH126=1,R129,-R126))</f>
        <v>#VALUE!</v>
      </c>
      <c r="AQ126" s="49"/>
      <c r="AR126" s="49"/>
      <c r="AT126" s="42"/>
    </row>
    <row r="127" spans="1:75" s="34" customFormat="1" ht="61.5">
      <c r="A127" s="33"/>
      <c r="B127" s="33"/>
      <c r="E127" s="43" t="s">
        <v>46</v>
      </c>
      <c r="F127" s="66">
        <f>zapis!$L$13</f>
        <v>0</v>
      </c>
      <c r="G127" s="144"/>
      <c r="H127" s="131"/>
      <c r="I127" s="140"/>
      <c r="J127" s="141"/>
      <c r="K127" s="141"/>
      <c r="L127" s="142"/>
      <c r="M127" s="145"/>
      <c r="N127" s="134"/>
      <c r="O127" s="134"/>
      <c r="P127" s="134"/>
      <c r="Q127" s="134"/>
      <c r="R127" s="134"/>
      <c r="S127" s="39"/>
      <c r="T127" s="148"/>
      <c r="U127" s="47"/>
      <c r="V127" s="39"/>
      <c r="X127" s="48"/>
      <c r="Y127" s="41"/>
      <c r="Z127" s="41"/>
      <c r="AA127" s="41"/>
      <c r="AC127" s="34">
        <f>A129</f>
        <v>0</v>
      </c>
      <c r="AD127" s="49">
        <f>IF(N129&gt;N126,1,0)</f>
        <v>0</v>
      </c>
      <c r="AE127" s="49">
        <f>IF(O129&gt;O126,1,0)</f>
        <v>0</v>
      </c>
      <c r="AF127" s="49">
        <f>IF(P129&gt;P126,1,0)</f>
        <v>0</v>
      </c>
      <c r="AG127" s="49">
        <f>IF(Q129&gt;Q126,1,0)</f>
        <v>0</v>
      </c>
      <c r="AH127" s="49">
        <f>IF(R129&gt;R126,1,0)</f>
        <v>0</v>
      </c>
      <c r="AI127" s="49"/>
      <c r="AJ127" s="49"/>
      <c r="AL127" s="49" t="e">
        <f>IF(ISBLANK(N129)=TRUE,"",IF(AD127=1,N126,-N129))</f>
        <v>#VALUE!</v>
      </c>
      <c r="AM127" s="49" t="e">
        <f>IF(ISBLANK(O129)=TRUE,"",IF(AE127=1,O126,-O129))</f>
        <v>#VALUE!</v>
      </c>
      <c r="AN127" s="49" t="e">
        <f>IF(ISBLANK(P129)=TRUE,"",IF(AF127=1,P126,-P129))</f>
        <v>#VALUE!</v>
      </c>
      <c r="AO127" s="49" t="e">
        <f>IF(ISBLANK(Q129)=TRUE,"",IF(AG127=1,Q126,-Q129))</f>
        <v>#VALUE!</v>
      </c>
      <c r="AP127" s="49" t="e">
        <f>IF(ISBLANK(R129)=TRUE,"",IF(AH127=1,R126,-R129))</f>
        <v>#VALUE!</v>
      </c>
      <c r="AQ127" s="49"/>
      <c r="AR127" s="49"/>
      <c r="AT127" s="42"/>
    </row>
    <row r="128" spans="1:75" s="34" customFormat="1" ht="61.5">
      <c r="A128" s="33"/>
      <c r="B128" s="33"/>
      <c r="E128" s="43"/>
      <c r="F128" s="6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7"/>
      <c r="V128" s="39"/>
      <c r="X128" s="48"/>
      <c r="Y128" s="41"/>
      <c r="Z128" s="41"/>
      <c r="AA128" s="41"/>
      <c r="AT128" s="42"/>
    </row>
    <row r="129" spans="1:75" s="34" customFormat="1" ht="61.5">
      <c r="A129" s="33"/>
      <c r="B129" s="33"/>
      <c r="E129" s="43" t="s">
        <v>47</v>
      </c>
      <c r="F129" s="66">
        <f>zapis!$N$13</f>
        <v>0</v>
      </c>
      <c r="G129" s="135"/>
      <c r="H129" s="131"/>
      <c r="I129" s="137" t="e">
        <f>VLOOKUP(F131,zapis!$A$16:$H$24,17,0)</f>
        <v>#REF!</v>
      </c>
      <c r="J129" s="138"/>
      <c r="K129" s="138"/>
      <c r="L129" s="139"/>
      <c r="M129" s="39"/>
      <c r="N129" s="133" t="s">
        <v>28</v>
      </c>
      <c r="O129" s="133" t="s">
        <v>28</v>
      </c>
      <c r="P129" s="133" t="s">
        <v>28</v>
      </c>
      <c r="Q129" s="133" t="s">
        <v>28</v>
      </c>
      <c r="R129" s="133" t="s">
        <v>28</v>
      </c>
      <c r="S129" s="39"/>
      <c r="T129" s="148" t="str">
        <f>IF(N129="w",3,IF(N126="w","x",IF(SUM(AD126:AJ127)=0,"",SUM(AD127:AJ127))))</f>
        <v/>
      </c>
      <c r="U129" s="47"/>
      <c r="V129" s="39"/>
      <c r="X129" s="48"/>
      <c r="Y129" s="41"/>
      <c r="Z129" s="41"/>
      <c r="AA129" s="41"/>
      <c r="AT129" s="42"/>
    </row>
    <row r="130" spans="1:75" s="34" customFormat="1" ht="61.5">
      <c r="B130" s="33"/>
      <c r="E130" s="50"/>
      <c r="F130" s="70"/>
      <c r="G130" s="136"/>
      <c r="H130" s="131"/>
      <c r="I130" s="140"/>
      <c r="J130" s="141"/>
      <c r="K130" s="141"/>
      <c r="L130" s="142"/>
      <c r="M130" s="39"/>
      <c r="N130" s="134"/>
      <c r="O130" s="134"/>
      <c r="P130" s="134"/>
      <c r="Q130" s="134"/>
      <c r="R130" s="134"/>
      <c r="S130" s="39"/>
      <c r="T130" s="148"/>
      <c r="U130" s="47"/>
      <c r="V130" s="39"/>
      <c r="X130" s="48"/>
      <c r="Y130" s="41"/>
      <c r="Z130" s="41"/>
      <c r="AA130" s="41"/>
      <c r="AT130" s="42"/>
    </row>
    <row r="131" spans="1:75" s="34" customFormat="1" ht="61.5">
      <c r="A131" s="33"/>
      <c r="B131" s="33"/>
      <c r="E131" s="43" t="s">
        <v>42</v>
      </c>
      <c r="F131" s="66" t="str">
        <f>zapis!A21</f>
        <v>D - U</v>
      </c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47"/>
      <c r="V131" s="39"/>
      <c r="X131" s="48"/>
      <c r="Y131" s="41"/>
      <c r="Z131" s="41"/>
      <c r="AA131" s="41"/>
      <c r="AT131" s="42"/>
    </row>
    <row r="132" spans="1:75" s="34" customFormat="1" ht="61.5">
      <c r="A132" s="33"/>
      <c r="B132" s="33"/>
      <c r="E132" s="50"/>
      <c r="F132" s="70"/>
      <c r="G132" s="39"/>
      <c r="H132" s="39"/>
      <c r="I132" s="39" t="s">
        <v>16</v>
      </c>
      <c r="J132" s="39"/>
      <c r="K132" s="39"/>
      <c r="L132" s="39"/>
      <c r="M132" s="39"/>
      <c r="N132" s="51"/>
      <c r="O132" s="46"/>
      <c r="P132" s="46" t="s">
        <v>41</v>
      </c>
      <c r="Q132" s="46"/>
      <c r="R132" s="46"/>
      <c r="S132" s="39"/>
      <c r="T132" s="39"/>
      <c r="U132" s="47"/>
      <c r="V132" s="39"/>
      <c r="X132" s="48"/>
      <c r="Y132" s="41"/>
      <c r="Z132" s="41"/>
      <c r="AA132" s="41"/>
      <c r="AT132" s="42"/>
    </row>
    <row r="133" spans="1:75" s="34" customFormat="1" ht="61.5">
      <c r="A133" s="33"/>
      <c r="B133" s="33"/>
      <c r="E133" s="43"/>
      <c r="F133" s="66"/>
      <c r="G133" s="39"/>
      <c r="H133" s="39"/>
      <c r="I133" s="131"/>
      <c r="J133" s="131"/>
      <c r="K133" s="131"/>
      <c r="L133" s="131"/>
      <c r="M133" s="39"/>
      <c r="N133" s="149" t="str">
        <f>IF(T129="x",I126,IF(T126="x",I129,IF(T126&gt;T129,I126,IF(T129&gt;T126,I129,""))))</f>
        <v/>
      </c>
      <c r="O133" s="150"/>
      <c r="P133" s="150"/>
      <c r="Q133" s="150"/>
      <c r="R133" s="150"/>
      <c r="S133" s="151"/>
      <c r="T133" s="39"/>
      <c r="U133" s="47"/>
      <c r="V133" s="39"/>
      <c r="X133" s="48"/>
      <c r="Y133" s="41"/>
      <c r="Z133" s="41"/>
      <c r="AA133" s="41"/>
      <c r="AT133" s="42"/>
    </row>
    <row r="134" spans="1:75" s="34" customFormat="1" ht="61.5">
      <c r="A134" s="33"/>
      <c r="B134" s="33"/>
      <c r="E134" s="50"/>
      <c r="F134" s="70"/>
      <c r="G134" s="39"/>
      <c r="H134" s="39"/>
      <c r="I134" s="131"/>
      <c r="J134" s="131"/>
      <c r="K134" s="131"/>
      <c r="L134" s="131"/>
      <c r="M134" s="39"/>
      <c r="N134" s="152"/>
      <c r="O134" s="147"/>
      <c r="P134" s="147"/>
      <c r="Q134" s="147"/>
      <c r="R134" s="147"/>
      <c r="S134" s="153"/>
      <c r="T134" s="39"/>
      <c r="U134" s="47"/>
      <c r="V134" s="39"/>
      <c r="X134" s="48"/>
      <c r="Y134" s="41"/>
      <c r="Z134" s="41"/>
      <c r="AA134" s="41"/>
      <c r="AT134" s="42"/>
    </row>
    <row r="135" spans="1:75" s="34" customFormat="1" ht="61.5">
      <c r="A135" s="33"/>
      <c r="B135" s="33"/>
      <c r="E135" s="50"/>
      <c r="F135" s="71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47"/>
      <c r="V135" s="39"/>
      <c r="X135" s="48"/>
      <c r="Y135" s="41"/>
      <c r="Z135" s="41"/>
      <c r="AA135" s="41"/>
      <c r="AT135" s="42"/>
    </row>
    <row r="136" spans="1:75" s="34" customFormat="1" ht="61.5">
      <c r="A136" s="33"/>
      <c r="B136" s="33"/>
      <c r="E136" s="50"/>
      <c r="F136" s="70"/>
      <c r="G136" s="39"/>
      <c r="H136" s="39" t="s">
        <v>43</v>
      </c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47"/>
      <c r="V136" s="39"/>
      <c r="X136" s="48"/>
      <c r="Y136" s="41"/>
      <c r="Z136" s="41"/>
      <c r="AA136" s="41"/>
      <c r="AT136" s="42"/>
    </row>
    <row r="137" spans="1:75" s="34" customFormat="1" ht="61.5">
      <c r="A137" s="33"/>
      <c r="B137" s="33"/>
      <c r="E137" s="50"/>
      <c r="F137" s="70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47"/>
      <c r="V137" s="39"/>
      <c r="X137" s="48"/>
      <c r="Y137" s="41"/>
      <c r="Z137" s="41"/>
      <c r="AA137" s="41"/>
      <c r="AT137" s="42"/>
    </row>
    <row r="138" spans="1:75" s="34" customFormat="1" ht="61.5">
      <c r="A138" s="33"/>
      <c r="B138" s="33"/>
      <c r="E138" s="50"/>
      <c r="F138" s="70"/>
      <c r="G138" s="39"/>
      <c r="H138" s="39"/>
      <c r="I138" s="146" t="e">
        <f>I126</f>
        <v>#REF!</v>
      </c>
      <c r="J138" s="146"/>
      <c r="K138" s="146"/>
      <c r="L138" s="146"/>
      <c r="M138" s="39"/>
      <c r="N138" s="39"/>
      <c r="O138" s="39"/>
      <c r="P138" s="146" t="e">
        <f>I129</f>
        <v>#REF!</v>
      </c>
      <c r="Q138" s="146"/>
      <c r="R138" s="146"/>
      <c r="S138" s="146"/>
      <c r="T138" s="39"/>
      <c r="U138" s="47"/>
      <c r="V138" s="39"/>
      <c r="X138" s="48"/>
      <c r="Y138" s="41"/>
      <c r="Z138" s="41"/>
      <c r="AA138" s="41"/>
      <c r="AT138" s="42"/>
    </row>
    <row r="139" spans="1:75" s="34" customFormat="1" ht="61.5">
      <c r="A139" s="33"/>
      <c r="B139" s="33"/>
      <c r="E139" s="43"/>
      <c r="F139" s="66"/>
      <c r="G139" s="39"/>
      <c r="H139" s="52" t="s">
        <v>44</v>
      </c>
      <c r="I139" s="154"/>
      <c r="J139" s="155"/>
      <c r="K139" s="155"/>
      <c r="L139" s="156"/>
      <c r="M139" s="39"/>
      <c r="N139" s="39"/>
      <c r="O139" s="52" t="s">
        <v>44</v>
      </c>
      <c r="P139" s="131"/>
      <c r="Q139" s="131"/>
      <c r="R139" s="131"/>
      <c r="S139" s="131"/>
      <c r="T139" s="39"/>
      <c r="U139" s="47"/>
      <c r="V139" s="39"/>
      <c r="X139" s="48"/>
      <c r="Y139" s="41"/>
      <c r="Z139" s="41"/>
      <c r="AA139" s="41"/>
      <c r="AT139" s="42"/>
    </row>
    <row r="140" spans="1:75" s="34" customFormat="1" ht="61.5">
      <c r="A140" s="33"/>
      <c r="B140" s="33"/>
      <c r="E140" s="43"/>
      <c r="F140" s="66"/>
      <c r="G140" s="39"/>
      <c r="H140" s="52" t="s">
        <v>45</v>
      </c>
      <c r="I140" s="131"/>
      <c r="J140" s="131"/>
      <c r="K140" s="131"/>
      <c r="L140" s="131"/>
      <c r="M140" s="39"/>
      <c r="N140" s="39"/>
      <c r="O140" s="52" t="s">
        <v>45</v>
      </c>
      <c r="P140" s="131"/>
      <c r="Q140" s="131"/>
      <c r="R140" s="131"/>
      <c r="S140" s="131"/>
      <c r="T140" s="39"/>
      <c r="U140" s="47"/>
      <c r="V140" s="39"/>
      <c r="X140" s="48"/>
      <c r="Y140" s="41"/>
      <c r="Z140" s="41"/>
      <c r="AA140" s="41"/>
      <c r="AT140" s="42"/>
    </row>
    <row r="141" spans="1:75" s="34" customFormat="1" ht="61.5">
      <c r="A141" s="33"/>
      <c r="B141" s="33"/>
      <c r="E141" s="43"/>
      <c r="F141" s="66"/>
      <c r="G141" s="39"/>
      <c r="H141" s="52" t="s">
        <v>45</v>
      </c>
      <c r="I141" s="131"/>
      <c r="J141" s="131"/>
      <c r="K141" s="131"/>
      <c r="L141" s="131"/>
      <c r="M141" s="39"/>
      <c r="N141" s="39"/>
      <c r="O141" s="52" t="s">
        <v>45</v>
      </c>
      <c r="P141" s="131"/>
      <c r="Q141" s="131"/>
      <c r="R141" s="131"/>
      <c r="S141" s="131"/>
      <c r="T141" s="39"/>
      <c r="U141" s="47"/>
      <c r="V141" s="39"/>
      <c r="X141" s="48"/>
      <c r="Y141" s="41"/>
      <c r="Z141" s="41"/>
      <c r="AA141" s="41"/>
      <c r="AT141" s="42"/>
    </row>
    <row r="142" spans="1:75" s="34" customFormat="1" ht="62.25" thickBot="1">
      <c r="A142" s="33"/>
      <c r="B142" s="33"/>
      <c r="E142" s="53"/>
      <c r="F142" s="72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5"/>
      <c r="T142" s="55"/>
      <c r="U142" s="56"/>
      <c r="V142" s="39"/>
      <c r="X142" s="48"/>
      <c r="Y142" s="41"/>
      <c r="Z142" s="41"/>
      <c r="AA142" s="41"/>
      <c r="AT142" s="42"/>
    </row>
    <row r="143" spans="1:75" ht="62.25" thickBot="1">
      <c r="A143" s="33"/>
      <c r="B143" s="33"/>
      <c r="C143" s="34"/>
      <c r="D143" s="34"/>
      <c r="E143" s="34"/>
      <c r="F143" s="73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48"/>
      <c r="Y143" s="41"/>
      <c r="Z143" s="41"/>
      <c r="AA143" s="41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42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3"/>
      <c r="BS143" s="33"/>
      <c r="BT143" s="34"/>
      <c r="BU143" s="34"/>
      <c r="BV143" s="34"/>
      <c r="BW143" s="57"/>
    </row>
    <row r="144" spans="1:75" s="34" customFormat="1" ht="69" customHeight="1">
      <c r="A144" s="33"/>
      <c r="B144" s="33"/>
      <c r="E144" s="35" t="s">
        <v>7</v>
      </c>
      <c r="F144" s="68">
        <f>zapis!$I$7</f>
        <v>0</v>
      </c>
      <c r="G144" s="36"/>
      <c r="H144" s="37" t="s">
        <v>34</v>
      </c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 t="s">
        <v>35</v>
      </c>
      <c r="U144" s="38">
        <v>8</v>
      </c>
      <c r="V144" s="39"/>
      <c r="X144" s="40" t="str">
        <f>T146</f>
        <v/>
      </c>
      <c r="Y144" s="40" t="str">
        <f>T149</f>
        <v/>
      </c>
      <c r="Z144" s="41"/>
      <c r="AA144" s="41" t="str">
        <f>CONCATENATE("Tbl.: ",F146,"   H: ",F149,"   D: ",F148)</f>
        <v xml:space="preserve">Tbl.:    H: 0   D: </v>
      </c>
      <c r="AC144" s="34" t="s">
        <v>36</v>
      </c>
      <c r="AT144" s="42" t="e">
        <f>CONCATENATE(AL146,",",AM146,",",AN146,",",AO146,",",AP146,",",AQ146,",",AR146)</f>
        <v>#VALUE!</v>
      </c>
    </row>
    <row r="145" spans="1:46" s="34" customFormat="1" ht="61.5">
      <c r="A145" s="33"/>
      <c r="B145" s="33"/>
      <c r="E145" s="43" t="s">
        <v>8</v>
      </c>
      <c r="F145" s="66">
        <f>zapis!$I$9</f>
        <v>0</v>
      </c>
      <c r="G145" s="44" t="s">
        <v>37</v>
      </c>
      <c r="H145" s="45" t="s">
        <v>38</v>
      </c>
      <c r="I145" s="39"/>
      <c r="J145" s="39"/>
      <c r="K145" s="39"/>
      <c r="L145" s="39"/>
      <c r="M145" s="44"/>
      <c r="N145" s="46">
        <v>1</v>
      </c>
      <c r="O145" s="46">
        <v>2</v>
      </c>
      <c r="P145" s="46">
        <v>3</v>
      </c>
      <c r="Q145" s="46">
        <v>4</v>
      </c>
      <c r="R145" s="46">
        <v>5</v>
      </c>
      <c r="S145" s="39"/>
      <c r="T145" s="46" t="s">
        <v>39</v>
      </c>
      <c r="U145" s="47"/>
      <c r="V145" s="39"/>
      <c r="X145" s="48"/>
      <c r="Y145" s="41"/>
      <c r="Z145" s="41"/>
      <c r="AA145" s="41"/>
      <c r="AC145" s="34" t="s">
        <v>40</v>
      </c>
      <c r="AT145" s="42" t="e">
        <f>CONCATENATE(AL147,",",AM147,",",AN147,",",AO147,",",AP147,",",AQ147,",",AR147)</f>
        <v>#VALUE!</v>
      </c>
    </row>
    <row r="146" spans="1:46" s="34" customFormat="1" ht="61.5">
      <c r="A146" s="33"/>
      <c r="B146" s="33"/>
      <c r="E146" s="43"/>
      <c r="F146" s="66"/>
      <c r="G146" s="143"/>
      <c r="H146" s="131"/>
      <c r="I146" s="137" t="e">
        <f>VLOOKUP(F151,zapis!$A$16:$H$24,16,0)</f>
        <v>#REF!</v>
      </c>
      <c r="J146" s="138"/>
      <c r="K146" s="138"/>
      <c r="L146" s="139"/>
      <c r="M146" s="145"/>
      <c r="N146" s="133" t="s">
        <v>28</v>
      </c>
      <c r="O146" s="133" t="s">
        <v>28</v>
      </c>
      <c r="P146" s="133" t="s">
        <v>28</v>
      </c>
      <c r="Q146" s="133" t="s">
        <v>28</v>
      </c>
      <c r="R146" s="133" t="s">
        <v>28</v>
      </c>
      <c r="S146" s="39"/>
      <c r="T146" s="148" t="str">
        <f>IF(N146="w",3,IF(N149="w","x",IF(SUM(AD146:AJ147)=0,"",SUM(AD146:AJ146))))</f>
        <v/>
      </c>
      <c r="U146" s="47"/>
      <c r="V146" s="39"/>
      <c r="X146" s="48"/>
      <c r="Y146" s="41"/>
      <c r="Z146" s="41"/>
      <c r="AA146" s="41"/>
      <c r="AC146" s="34">
        <f>A146</f>
        <v>0</v>
      </c>
      <c r="AD146" s="49">
        <f>IF(N146&gt;N149,1,0)</f>
        <v>0</v>
      </c>
      <c r="AE146" s="49">
        <f>IF(O146&gt;O149,1,0)</f>
        <v>0</v>
      </c>
      <c r="AF146" s="49">
        <f>IF(P146&gt;P149,1,0)</f>
        <v>0</v>
      </c>
      <c r="AG146" s="49">
        <f>IF(Q146&gt;Q149,1,0)</f>
        <v>0</v>
      </c>
      <c r="AH146" s="49">
        <f>IF(R146&gt;R149,1,0)</f>
        <v>0</v>
      </c>
      <c r="AI146" s="49"/>
      <c r="AJ146" s="49"/>
      <c r="AL146" s="49" t="e">
        <f>IF(ISBLANK(N146)=TRUE,"",IF(AD146=1,N149,-N146))</f>
        <v>#VALUE!</v>
      </c>
      <c r="AM146" s="49" t="e">
        <f>IF(ISBLANK(O146)=TRUE,"",IF(AE146=1,O149,-O146))</f>
        <v>#VALUE!</v>
      </c>
      <c r="AN146" s="49" t="e">
        <f>IF(ISBLANK(P146)=TRUE,"",IF(AF146=1,P149,-P146))</f>
        <v>#VALUE!</v>
      </c>
      <c r="AO146" s="49" t="e">
        <f>IF(ISBLANK(Q146)=TRUE,"",IF(AG146=1,Q149,-Q146))</f>
        <v>#VALUE!</v>
      </c>
      <c r="AP146" s="49" t="e">
        <f>IF(ISBLANK(R146)=TRUE,"",IF(AH146=1,R149,-R146))</f>
        <v>#VALUE!</v>
      </c>
      <c r="AQ146" s="49"/>
      <c r="AR146" s="49"/>
      <c r="AT146" s="42"/>
    </row>
    <row r="147" spans="1:46" s="34" customFormat="1" ht="61.5">
      <c r="A147" s="33"/>
      <c r="B147" s="33"/>
      <c r="E147" s="43" t="s">
        <v>46</v>
      </c>
      <c r="F147" s="66">
        <f>zapis!$L$13</f>
        <v>0</v>
      </c>
      <c r="G147" s="144"/>
      <c r="H147" s="131"/>
      <c r="I147" s="140"/>
      <c r="J147" s="141"/>
      <c r="K147" s="141"/>
      <c r="L147" s="142"/>
      <c r="M147" s="145"/>
      <c r="N147" s="134"/>
      <c r="O147" s="134"/>
      <c r="P147" s="134"/>
      <c r="Q147" s="134"/>
      <c r="R147" s="134"/>
      <c r="S147" s="39"/>
      <c r="T147" s="148"/>
      <c r="U147" s="47"/>
      <c r="V147" s="39"/>
      <c r="X147" s="48"/>
      <c r="Y147" s="41"/>
      <c r="Z147" s="41"/>
      <c r="AA147" s="41"/>
      <c r="AC147" s="34">
        <f>A149</f>
        <v>0</v>
      </c>
      <c r="AD147" s="49">
        <f>IF(N149&gt;N146,1,0)</f>
        <v>0</v>
      </c>
      <c r="AE147" s="49">
        <f>IF(O149&gt;O146,1,0)</f>
        <v>0</v>
      </c>
      <c r="AF147" s="49">
        <f>IF(P149&gt;P146,1,0)</f>
        <v>0</v>
      </c>
      <c r="AG147" s="49">
        <f>IF(Q149&gt;Q146,1,0)</f>
        <v>0</v>
      </c>
      <c r="AH147" s="49">
        <f>IF(R149&gt;R146,1,0)</f>
        <v>0</v>
      </c>
      <c r="AI147" s="49"/>
      <c r="AJ147" s="49"/>
      <c r="AL147" s="49" t="e">
        <f>IF(ISBLANK(N149)=TRUE,"",IF(AD147=1,N146,-N149))</f>
        <v>#VALUE!</v>
      </c>
      <c r="AM147" s="49" t="e">
        <f>IF(ISBLANK(O149)=TRUE,"",IF(AE147=1,O146,-O149))</f>
        <v>#VALUE!</v>
      </c>
      <c r="AN147" s="49" t="e">
        <f>IF(ISBLANK(P149)=TRUE,"",IF(AF147=1,P146,-P149))</f>
        <v>#VALUE!</v>
      </c>
      <c r="AO147" s="49" t="e">
        <f>IF(ISBLANK(Q149)=TRUE,"",IF(AG147=1,Q146,-Q149))</f>
        <v>#VALUE!</v>
      </c>
      <c r="AP147" s="49" t="e">
        <f>IF(ISBLANK(R149)=TRUE,"",IF(AH147=1,R146,-R149))</f>
        <v>#VALUE!</v>
      </c>
      <c r="AQ147" s="49"/>
      <c r="AR147" s="49"/>
      <c r="AT147" s="42"/>
    </row>
    <row r="148" spans="1:46" s="34" customFormat="1" ht="61.5">
      <c r="A148" s="33"/>
      <c r="B148" s="33"/>
      <c r="E148" s="43"/>
      <c r="F148" s="6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47"/>
      <c r="V148" s="39"/>
      <c r="X148" s="48"/>
      <c r="Y148" s="41"/>
      <c r="Z148" s="41"/>
      <c r="AA148" s="41"/>
      <c r="AT148" s="42"/>
    </row>
    <row r="149" spans="1:46" s="34" customFormat="1" ht="61.5">
      <c r="A149" s="33"/>
      <c r="B149" s="33"/>
      <c r="E149" s="43" t="s">
        <v>47</v>
      </c>
      <c r="F149" s="66">
        <f>zapis!$N$13</f>
        <v>0</v>
      </c>
      <c r="G149" s="135"/>
      <c r="H149" s="131"/>
      <c r="I149" s="137" t="e">
        <f>VLOOKUP(F151,zapis!$A$16:$H$24,17,0)</f>
        <v>#REF!</v>
      </c>
      <c r="J149" s="138"/>
      <c r="K149" s="138"/>
      <c r="L149" s="139"/>
      <c r="M149" s="39"/>
      <c r="N149" s="133" t="s">
        <v>28</v>
      </c>
      <c r="O149" s="133" t="s">
        <v>28</v>
      </c>
      <c r="P149" s="133" t="s">
        <v>28</v>
      </c>
      <c r="Q149" s="133" t="s">
        <v>28</v>
      </c>
      <c r="R149" s="133" t="s">
        <v>28</v>
      </c>
      <c r="S149" s="39"/>
      <c r="T149" s="148" t="str">
        <f>IF(N149="w",3,IF(N146="w","x",IF(SUM(AD146:AJ147)=0,"",SUM(AD147:AJ147))))</f>
        <v/>
      </c>
      <c r="U149" s="47"/>
      <c r="V149" s="39"/>
      <c r="X149" s="48"/>
      <c r="Y149" s="41"/>
      <c r="Z149" s="41"/>
      <c r="AA149" s="41"/>
      <c r="AT149" s="42"/>
    </row>
    <row r="150" spans="1:46" s="34" customFormat="1" ht="61.5">
      <c r="B150" s="33"/>
      <c r="E150" s="50"/>
      <c r="F150" s="70"/>
      <c r="G150" s="136"/>
      <c r="H150" s="131"/>
      <c r="I150" s="140"/>
      <c r="J150" s="141"/>
      <c r="K150" s="141"/>
      <c r="L150" s="142"/>
      <c r="M150" s="39"/>
      <c r="N150" s="134"/>
      <c r="O150" s="134"/>
      <c r="P150" s="134"/>
      <c r="Q150" s="134"/>
      <c r="R150" s="134"/>
      <c r="S150" s="39"/>
      <c r="T150" s="148"/>
      <c r="U150" s="47"/>
      <c r="V150" s="39"/>
      <c r="X150" s="48"/>
      <c r="Y150" s="41"/>
      <c r="Z150" s="41"/>
      <c r="AA150" s="41"/>
      <c r="AT150" s="42"/>
    </row>
    <row r="151" spans="1:46" s="34" customFormat="1" ht="61.5">
      <c r="A151" s="33"/>
      <c r="B151" s="33"/>
      <c r="E151" s="43" t="s">
        <v>42</v>
      </c>
      <c r="F151" s="66" t="str">
        <f>zapis!A22</f>
        <v xml:space="preserve"> - </v>
      </c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47"/>
      <c r="V151" s="39"/>
      <c r="X151" s="48"/>
      <c r="Y151" s="41"/>
      <c r="Z151" s="41"/>
      <c r="AA151" s="41"/>
      <c r="AT151" s="42"/>
    </row>
    <row r="152" spans="1:46" s="34" customFormat="1" ht="61.5">
      <c r="A152" s="33"/>
      <c r="B152" s="33"/>
      <c r="E152" s="50"/>
      <c r="F152" s="70"/>
      <c r="G152" s="39"/>
      <c r="H152" s="39"/>
      <c r="I152" s="39" t="s">
        <v>16</v>
      </c>
      <c r="J152" s="39"/>
      <c r="K152" s="39"/>
      <c r="L152" s="39"/>
      <c r="M152" s="39"/>
      <c r="N152" s="51"/>
      <c r="O152" s="46"/>
      <c r="P152" s="46" t="s">
        <v>41</v>
      </c>
      <c r="Q152" s="46"/>
      <c r="R152" s="46"/>
      <c r="S152" s="39"/>
      <c r="T152" s="39"/>
      <c r="U152" s="47"/>
      <c r="V152" s="39"/>
      <c r="X152" s="48"/>
      <c r="Y152" s="41"/>
      <c r="Z152" s="41"/>
      <c r="AA152" s="41"/>
      <c r="AT152" s="42"/>
    </row>
    <row r="153" spans="1:46" s="34" customFormat="1" ht="61.5">
      <c r="A153" s="33"/>
      <c r="B153" s="33"/>
      <c r="E153" s="43"/>
      <c r="F153" s="66"/>
      <c r="G153" s="39"/>
      <c r="H153" s="39"/>
      <c r="I153" s="131"/>
      <c r="J153" s="131"/>
      <c r="K153" s="131"/>
      <c r="L153" s="131"/>
      <c r="M153" s="39"/>
      <c r="N153" s="149" t="str">
        <f>IF(T149="x",I146,IF(T146="x",I149,IF(T146&gt;T149,I146,IF(T149&gt;T146,I149,""))))</f>
        <v/>
      </c>
      <c r="O153" s="150"/>
      <c r="P153" s="150"/>
      <c r="Q153" s="150"/>
      <c r="R153" s="150"/>
      <c r="S153" s="151"/>
      <c r="T153" s="39"/>
      <c r="U153" s="47"/>
      <c r="V153" s="39"/>
      <c r="X153" s="48"/>
      <c r="Y153" s="41"/>
      <c r="Z153" s="41"/>
      <c r="AA153" s="41"/>
      <c r="AT153" s="42"/>
    </row>
    <row r="154" spans="1:46" s="34" customFormat="1" ht="61.5">
      <c r="A154" s="33"/>
      <c r="B154" s="33"/>
      <c r="E154" s="50"/>
      <c r="F154" s="70"/>
      <c r="G154" s="39"/>
      <c r="H154" s="39"/>
      <c r="I154" s="131"/>
      <c r="J154" s="131"/>
      <c r="K154" s="131"/>
      <c r="L154" s="131"/>
      <c r="M154" s="39"/>
      <c r="N154" s="152"/>
      <c r="O154" s="147"/>
      <c r="P154" s="147"/>
      <c r="Q154" s="147"/>
      <c r="R154" s="147"/>
      <c r="S154" s="153"/>
      <c r="T154" s="39"/>
      <c r="U154" s="47"/>
      <c r="V154" s="39"/>
      <c r="X154" s="48"/>
      <c r="Y154" s="41"/>
      <c r="Z154" s="41"/>
      <c r="AA154" s="41"/>
      <c r="AT154" s="42"/>
    </row>
    <row r="155" spans="1:46" s="34" customFormat="1" ht="61.5">
      <c r="A155" s="33"/>
      <c r="B155" s="33"/>
      <c r="E155" s="50"/>
      <c r="F155" s="71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47"/>
      <c r="V155" s="39"/>
      <c r="X155" s="48"/>
      <c r="Y155" s="41"/>
      <c r="Z155" s="41"/>
      <c r="AA155" s="41"/>
      <c r="AT155" s="42"/>
    </row>
    <row r="156" spans="1:46" s="34" customFormat="1" ht="61.5">
      <c r="A156" s="33"/>
      <c r="B156" s="33"/>
      <c r="E156" s="50"/>
      <c r="F156" s="70"/>
      <c r="G156" s="39"/>
      <c r="H156" s="39" t="s">
        <v>43</v>
      </c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47"/>
      <c r="V156" s="39"/>
      <c r="X156" s="48"/>
      <c r="Y156" s="41"/>
      <c r="Z156" s="41"/>
      <c r="AA156" s="41"/>
      <c r="AT156" s="42"/>
    </row>
    <row r="157" spans="1:46" s="34" customFormat="1" ht="61.5">
      <c r="A157" s="33"/>
      <c r="B157" s="33"/>
      <c r="E157" s="50"/>
      <c r="F157" s="70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47"/>
      <c r="V157" s="39"/>
      <c r="X157" s="48"/>
      <c r="Y157" s="41"/>
      <c r="Z157" s="41"/>
      <c r="AA157" s="41"/>
      <c r="AT157" s="42"/>
    </row>
    <row r="158" spans="1:46" s="34" customFormat="1" ht="61.5">
      <c r="A158" s="33"/>
      <c r="B158" s="33"/>
      <c r="E158" s="50"/>
      <c r="F158" s="70"/>
      <c r="G158" s="39"/>
      <c r="H158" s="39"/>
      <c r="I158" s="146" t="e">
        <f>I146</f>
        <v>#REF!</v>
      </c>
      <c r="J158" s="146"/>
      <c r="K158" s="146"/>
      <c r="L158" s="146"/>
      <c r="M158" s="39"/>
      <c r="N158" s="39"/>
      <c r="O158" s="39"/>
      <c r="P158" s="146" t="e">
        <f>I149</f>
        <v>#REF!</v>
      </c>
      <c r="Q158" s="146"/>
      <c r="R158" s="146"/>
      <c r="S158" s="146"/>
      <c r="T158" s="39"/>
      <c r="U158" s="47"/>
      <c r="V158" s="39"/>
      <c r="X158" s="48"/>
      <c r="Y158" s="41"/>
      <c r="Z158" s="41"/>
      <c r="AA158" s="41"/>
      <c r="AT158" s="42"/>
    </row>
    <row r="159" spans="1:46" s="34" customFormat="1" ht="61.5">
      <c r="A159" s="33"/>
      <c r="B159" s="33"/>
      <c r="E159" s="43"/>
      <c r="F159" s="66"/>
      <c r="G159" s="39"/>
      <c r="H159" s="52" t="s">
        <v>44</v>
      </c>
      <c r="I159" s="154"/>
      <c r="J159" s="155"/>
      <c r="K159" s="155"/>
      <c r="L159" s="156"/>
      <c r="M159" s="39"/>
      <c r="N159" s="39"/>
      <c r="O159" s="52" t="s">
        <v>44</v>
      </c>
      <c r="P159" s="131"/>
      <c r="Q159" s="131"/>
      <c r="R159" s="131"/>
      <c r="S159" s="131"/>
      <c r="T159" s="39"/>
      <c r="U159" s="47"/>
      <c r="V159" s="39"/>
      <c r="X159" s="48"/>
      <c r="Y159" s="41"/>
      <c r="Z159" s="41"/>
      <c r="AA159" s="41"/>
      <c r="AT159" s="42"/>
    </row>
    <row r="160" spans="1:46" s="34" customFormat="1" ht="61.5">
      <c r="A160" s="33"/>
      <c r="B160" s="33"/>
      <c r="E160" s="43"/>
      <c r="F160" s="66"/>
      <c r="G160" s="39"/>
      <c r="H160" s="52" t="s">
        <v>45</v>
      </c>
      <c r="I160" s="131"/>
      <c r="J160" s="131"/>
      <c r="K160" s="131"/>
      <c r="L160" s="131"/>
      <c r="M160" s="39"/>
      <c r="N160" s="39"/>
      <c r="O160" s="52" t="s">
        <v>45</v>
      </c>
      <c r="P160" s="131"/>
      <c r="Q160" s="131"/>
      <c r="R160" s="131"/>
      <c r="S160" s="131"/>
      <c r="T160" s="39"/>
      <c r="U160" s="47"/>
      <c r="V160" s="39"/>
      <c r="X160" s="48"/>
      <c r="Y160" s="41"/>
      <c r="Z160" s="41"/>
      <c r="AA160" s="41"/>
      <c r="AT160" s="42"/>
    </row>
    <row r="161" spans="1:75" s="34" customFormat="1" ht="61.5">
      <c r="A161" s="33"/>
      <c r="B161" s="33"/>
      <c r="E161" s="43"/>
      <c r="F161" s="66"/>
      <c r="G161" s="39"/>
      <c r="H161" s="52" t="s">
        <v>45</v>
      </c>
      <c r="I161" s="131"/>
      <c r="J161" s="131"/>
      <c r="K161" s="131"/>
      <c r="L161" s="131"/>
      <c r="M161" s="39"/>
      <c r="N161" s="39"/>
      <c r="O161" s="52" t="s">
        <v>45</v>
      </c>
      <c r="P161" s="131"/>
      <c r="Q161" s="131"/>
      <c r="R161" s="131"/>
      <c r="S161" s="131"/>
      <c r="T161" s="39"/>
      <c r="U161" s="47"/>
      <c r="V161" s="39"/>
      <c r="X161" s="48"/>
      <c r="Y161" s="41"/>
      <c r="Z161" s="41"/>
      <c r="AA161" s="41"/>
      <c r="AT161" s="42"/>
    </row>
    <row r="162" spans="1:75" s="34" customFormat="1" ht="62.25" thickBot="1">
      <c r="A162" s="33"/>
      <c r="B162" s="33"/>
      <c r="E162" s="53"/>
      <c r="F162" s="72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5"/>
      <c r="T162" s="55"/>
      <c r="U162" s="56"/>
      <c r="V162" s="39"/>
      <c r="X162" s="48"/>
      <c r="Y162" s="41"/>
      <c r="Z162" s="41"/>
      <c r="AA162" s="41"/>
      <c r="AT162" s="42"/>
    </row>
    <row r="163" spans="1:75" ht="62.25" thickBot="1">
      <c r="A163" s="33"/>
      <c r="B163" s="33"/>
      <c r="C163" s="34"/>
      <c r="D163" s="34"/>
      <c r="E163" s="34"/>
      <c r="F163" s="73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48"/>
      <c r="Y163" s="41"/>
      <c r="Z163" s="41"/>
      <c r="AA163" s="41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42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3"/>
      <c r="BS163" s="33"/>
      <c r="BT163" s="34"/>
      <c r="BU163" s="34"/>
      <c r="BV163" s="34"/>
      <c r="BW163" s="57"/>
    </row>
    <row r="164" spans="1:75" s="34" customFormat="1" ht="69" customHeight="1">
      <c r="A164" s="33"/>
      <c r="B164" s="33"/>
      <c r="E164" s="35" t="s">
        <v>7</v>
      </c>
      <c r="F164" s="68">
        <f>zapis!$I$7</f>
        <v>0</v>
      </c>
      <c r="G164" s="36"/>
      <c r="H164" s="37" t="s">
        <v>34</v>
      </c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 t="s">
        <v>35</v>
      </c>
      <c r="U164" s="38">
        <v>9</v>
      </c>
      <c r="V164" s="39"/>
      <c r="X164" s="40" t="str">
        <f>T166</f>
        <v/>
      </c>
      <c r="Y164" s="40" t="str">
        <f>T169</f>
        <v/>
      </c>
      <c r="Z164" s="41"/>
      <c r="AA164" s="41" t="str">
        <f>CONCATENATE("Tbl.: ",F166,"   H: ",F169,"   D: ",F168)</f>
        <v xml:space="preserve">Tbl.:    H: 0   D: </v>
      </c>
      <c r="AC164" s="34" t="s">
        <v>36</v>
      </c>
      <c r="AT164" s="42" t="e">
        <f>CONCATENATE(AL166,",",AM166,",",AN166,",",AO166,",",AP166,",",AQ166,",",AR166)</f>
        <v>#VALUE!</v>
      </c>
    </row>
    <row r="165" spans="1:75" s="34" customFormat="1" ht="61.5">
      <c r="A165" s="33"/>
      <c r="B165" s="33"/>
      <c r="E165" s="43" t="s">
        <v>8</v>
      </c>
      <c r="F165" s="66">
        <f>zapis!$I$9</f>
        <v>0</v>
      </c>
      <c r="G165" s="44" t="s">
        <v>37</v>
      </c>
      <c r="H165" s="45" t="s">
        <v>38</v>
      </c>
      <c r="I165" s="39"/>
      <c r="J165" s="39"/>
      <c r="K165" s="39"/>
      <c r="L165" s="39"/>
      <c r="M165" s="44"/>
      <c r="N165" s="46">
        <v>1</v>
      </c>
      <c r="O165" s="46">
        <v>2</v>
      </c>
      <c r="P165" s="46">
        <v>3</v>
      </c>
      <c r="Q165" s="46">
        <v>4</v>
      </c>
      <c r="R165" s="46">
        <v>5</v>
      </c>
      <c r="S165" s="39"/>
      <c r="T165" s="46" t="s">
        <v>39</v>
      </c>
      <c r="U165" s="47"/>
      <c r="V165" s="39"/>
      <c r="X165" s="48"/>
      <c r="Y165" s="41"/>
      <c r="Z165" s="41"/>
      <c r="AA165" s="41"/>
      <c r="AC165" s="34" t="s">
        <v>40</v>
      </c>
      <c r="AT165" s="42" t="e">
        <f>CONCATENATE(AL167,",",AM167,",",AN167,",",AO167,",",AP167,",",AQ167,",",AR167)</f>
        <v>#VALUE!</v>
      </c>
    </row>
    <row r="166" spans="1:75" s="34" customFormat="1" ht="61.5">
      <c r="A166" s="33"/>
      <c r="B166" s="33"/>
      <c r="E166" s="43"/>
      <c r="F166" s="66"/>
      <c r="G166" s="143"/>
      <c r="H166" s="131"/>
      <c r="I166" s="137" t="e">
        <f>VLOOKUP(F171,zapis!$A$16:$H$24,16,0)</f>
        <v>#REF!</v>
      </c>
      <c r="J166" s="138"/>
      <c r="K166" s="138"/>
      <c r="L166" s="139"/>
      <c r="M166" s="145"/>
      <c r="N166" s="133" t="s">
        <v>28</v>
      </c>
      <c r="O166" s="133" t="s">
        <v>28</v>
      </c>
      <c r="P166" s="133" t="s">
        <v>28</v>
      </c>
      <c r="Q166" s="133" t="s">
        <v>28</v>
      </c>
      <c r="R166" s="133" t="s">
        <v>28</v>
      </c>
      <c r="S166" s="39"/>
      <c r="T166" s="148" t="str">
        <f>IF(N166="w",3,IF(N169="w","x",IF(SUM(AD166:AJ167)=0,"",SUM(AD166:AJ166))))</f>
        <v/>
      </c>
      <c r="U166" s="47"/>
      <c r="V166" s="39"/>
      <c r="X166" s="48"/>
      <c r="Y166" s="41"/>
      <c r="Z166" s="41"/>
      <c r="AA166" s="41"/>
      <c r="AC166" s="34">
        <f>A166</f>
        <v>0</v>
      </c>
      <c r="AD166" s="49">
        <f>IF(N166&gt;N169,1,0)</f>
        <v>0</v>
      </c>
      <c r="AE166" s="49">
        <f>IF(O166&gt;O169,1,0)</f>
        <v>0</v>
      </c>
      <c r="AF166" s="49">
        <f>IF(P166&gt;P169,1,0)</f>
        <v>0</v>
      </c>
      <c r="AG166" s="49">
        <f>IF(Q166&gt;Q169,1,0)</f>
        <v>0</v>
      </c>
      <c r="AH166" s="49">
        <f>IF(R166&gt;R169,1,0)</f>
        <v>0</v>
      </c>
      <c r="AI166" s="49"/>
      <c r="AJ166" s="49"/>
      <c r="AL166" s="49" t="e">
        <f>IF(ISBLANK(N166)=TRUE,"",IF(AD166=1,N169,-N166))</f>
        <v>#VALUE!</v>
      </c>
      <c r="AM166" s="49" t="e">
        <f>IF(ISBLANK(O166)=TRUE,"",IF(AE166=1,O169,-O166))</f>
        <v>#VALUE!</v>
      </c>
      <c r="AN166" s="49" t="e">
        <f>IF(ISBLANK(P166)=TRUE,"",IF(AF166=1,P169,-P166))</f>
        <v>#VALUE!</v>
      </c>
      <c r="AO166" s="49" t="e">
        <f>IF(ISBLANK(Q166)=TRUE,"",IF(AG166=1,Q169,-Q166))</f>
        <v>#VALUE!</v>
      </c>
      <c r="AP166" s="49" t="e">
        <f>IF(ISBLANK(R166)=TRUE,"",IF(AH166=1,R169,-R166))</f>
        <v>#VALUE!</v>
      </c>
      <c r="AQ166" s="49"/>
      <c r="AR166" s="49"/>
      <c r="AT166" s="42"/>
    </row>
    <row r="167" spans="1:75" s="34" customFormat="1" ht="61.5">
      <c r="A167" s="33"/>
      <c r="B167" s="33"/>
      <c r="E167" s="43" t="s">
        <v>46</v>
      </c>
      <c r="F167" s="66">
        <f>zapis!$L$13</f>
        <v>0</v>
      </c>
      <c r="G167" s="144"/>
      <c r="H167" s="131"/>
      <c r="I167" s="140"/>
      <c r="J167" s="141"/>
      <c r="K167" s="141"/>
      <c r="L167" s="142"/>
      <c r="M167" s="145"/>
      <c r="N167" s="134"/>
      <c r="O167" s="134"/>
      <c r="P167" s="134"/>
      <c r="Q167" s="134"/>
      <c r="R167" s="134"/>
      <c r="S167" s="39"/>
      <c r="T167" s="148"/>
      <c r="U167" s="47"/>
      <c r="V167" s="39"/>
      <c r="X167" s="48"/>
      <c r="Y167" s="41"/>
      <c r="Z167" s="41"/>
      <c r="AA167" s="41"/>
      <c r="AC167" s="34">
        <f>A169</f>
        <v>0</v>
      </c>
      <c r="AD167" s="49">
        <f>IF(N169&gt;N166,1,0)</f>
        <v>0</v>
      </c>
      <c r="AE167" s="49">
        <f>IF(O169&gt;O166,1,0)</f>
        <v>0</v>
      </c>
      <c r="AF167" s="49">
        <f>IF(P169&gt;P166,1,0)</f>
        <v>0</v>
      </c>
      <c r="AG167" s="49">
        <f>IF(Q169&gt;Q166,1,0)</f>
        <v>0</v>
      </c>
      <c r="AH167" s="49">
        <f>IF(R169&gt;R166,1,0)</f>
        <v>0</v>
      </c>
      <c r="AI167" s="49"/>
      <c r="AJ167" s="49"/>
      <c r="AL167" s="49" t="e">
        <f>IF(ISBLANK(N169)=TRUE,"",IF(AD167=1,N166,-N169))</f>
        <v>#VALUE!</v>
      </c>
      <c r="AM167" s="49" t="e">
        <f>IF(ISBLANK(O169)=TRUE,"",IF(AE167=1,O166,-O169))</f>
        <v>#VALUE!</v>
      </c>
      <c r="AN167" s="49" t="e">
        <f>IF(ISBLANK(P169)=TRUE,"",IF(AF167=1,P166,-P169))</f>
        <v>#VALUE!</v>
      </c>
      <c r="AO167" s="49" t="e">
        <f>IF(ISBLANK(Q169)=TRUE,"",IF(AG167=1,Q166,-Q169))</f>
        <v>#VALUE!</v>
      </c>
      <c r="AP167" s="49" t="e">
        <f>IF(ISBLANK(R169)=TRUE,"",IF(AH167=1,R166,-R169))</f>
        <v>#VALUE!</v>
      </c>
      <c r="AQ167" s="49"/>
      <c r="AR167" s="49"/>
      <c r="AT167" s="42"/>
    </row>
    <row r="168" spans="1:75" s="34" customFormat="1" ht="61.5">
      <c r="A168" s="33"/>
      <c r="B168" s="33"/>
      <c r="E168" s="43"/>
      <c r="F168" s="6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47"/>
      <c r="V168" s="39"/>
      <c r="X168" s="48"/>
      <c r="Y168" s="41"/>
      <c r="Z168" s="41"/>
      <c r="AA168" s="41"/>
      <c r="AT168" s="42"/>
    </row>
    <row r="169" spans="1:75" s="34" customFormat="1" ht="61.5">
      <c r="A169" s="33"/>
      <c r="B169" s="33"/>
      <c r="E169" s="43" t="s">
        <v>47</v>
      </c>
      <c r="F169" s="66">
        <f>zapis!$N$13</f>
        <v>0</v>
      </c>
      <c r="G169" s="135"/>
      <c r="H169" s="131"/>
      <c r="I169" s="137" t="e">
        <f>VLOOKUP(F171,zapis!$A$16:$H$24,17,0)</f>
        <v>#REF!</v>
      </c>
      <c r="J169" s="138"/>
      <c r="K169" s="138"/>
      <c r="L169" s="139"/>
      <c r="M169" s="39"/>
      <c r="N169" s="133" t="s">
        <v>28</v>
      </c>
      <c r="O169" s="133" t="s">
        <v>28</v>
      </c>
      <c r="P169" s="133" t="s">
        <v>28</v>
      </c>
      <c r="Q169" s="133" t="s">
        <v>28</v>
      </c>
      <c r="R169" s="133" t="s">
        <v>28</v>
      </c>
      <c r="S169" s="39"/>
      <c r="T169" s="148" t="str">
        <f>IF(N169="w",3,IF(N166="w","x",IF(SUM(AD166:AJ167)=0,"",SUM(AD167:AJ167))))</f>
        <v/>
      </c>
      <c r="U169" s="47"/>
      <c r="V169" s="39"/>
      <c r="X169" s="48"/>
      <c r="Y169" s="41"/>
      <c r="Z169" s="41"/>
      <c r="AA169" s="41"/>
      <c r="AT169" s="42"/>
    </row>
    <row r="170" spans="1:75" s="34" customFormat="1" ht="61.5">
      <c r="B170" s="33"/>
      <c r="E170" s="50"/>
      <c r="F170" s="70"/>
      <c r="G170" s="136"/>
      <c r="H170" s="131"/>
      <c r="I170" s="140"/>
      <c r="J170" s="141"/>
      <c r="K170" s="141"/>
      <c r="L170" s="142"/>
      <c r="M170" s="39"/>
      <c r="N170" s="134"/>
      <c r="O170" s="134"/>
      <c r="P170" s="134"/>
      <c r="Q170" s="134"/>
      <c r="R170" s="134"/>
      <c r="S170" s="39"/>
      <c r="T170" s="148"/>
      <c r="U170" s="47"/>
      <c r="V170" s="39"/>
      <c r="X170" s="48"/>
      <c r="Y170" s="41"/>
      <c r="Z170" s="41"/>
      <c r="AA170" s="41"/>
      <c r="AT170" s="42"/>
    </row>
    <row r="171" spans="1:75" s="34" customFormat="1" ht="61.5">
      <c r="A171" s="33"/>
      <c r="B171" s="33"/>
      <c r="E171" s="43" t="s">
        <v>42</v>
      </c>
      <c r="F171" s="66" t="str">
        <f>zapis!A23</f>
        <v xml:space="preserve"> - </v>
      </c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47"/>
      <c r="V171" s="39"/>
      <c r="X171" s="48"/>
      <c r="Y171" s="41"/>
      <c r="Z171" s="41"/>
      <c r="AA171" s="41"/>
      <c r="AT171" s="42"/>
    </row>
    <row r="172" spans="1:75" s="34" customFormat="1" ht="61.5">
      <c r="A172" s="33"/>
      <c r="B172" s="33"/>
      <c r="E172" s="50"/>
      <c r="F172" s="70"/>
      <c r="G172" s="39"/>
      <c r="H172" s="39"/>
      <c r="I172" s="39" t="s">
        <v>16</v>
      </c>
      <c r="J172" s="39"/>
      <c r="K172" s="39"/>
      <c r="L172" s="39"/>
      <c r="M172" s="39"/>
      <c r="N172" s="51"/>
      <c r="O172" s="46"/>
      <c r="P172" s="46" t="s">
        <v>41</v>
      </c>
      <c r="Q172" s="46"/>
      <c r="R172" s="46"/>
      <c r="S172" s="39"/>
      <c r="T172" s="39"/>
      <c r="U172" s="47"/>
      <c r="V172" s="39"/>
      <c r="X172" s="48"/>
      <c r="Y172" s="41"/>
      <c r="Z172" s="41"/>
      <c r="AA172" s="41"/>
      <c r="AT172" s="42"/>
    </row>
    <row r="173" spans="1:75" s="34" customFormat="1" ht="61.5">
      <c r="A173" s="33"/>
      <c r="B173" s="33"/>
      <c r="E173" s="43"/>
      <c r="F173" s="66"/>
      <c r="G173" s="39"/>
      <c r="H173" s="39"/>
      <c r="I173" s="131"/>
      <c r="J173" s="131"/>
      <c r="K173" s="131"/>
      <c r="L173" s="131"/>
      <c r="M173" s="39"/>
      <c r="N173" s="149" t="str">
        <f>IF(T169="x",I166,IF(T166="x",I169,IF(T166&gt;T169,I166,IF(T169&gt;T166,I169,""))))</f>
        <v/>
      </c>
      <c r="O173" s="150"/>
      <c r="P173" s="150"/>
      <c r="Q173" s="150"/>
      <c r="R173" s="150"/>
      <c r="S173" s="151"/>
      <c r="T173" s="39"/>
      <c r="U173" s="47"/>
      <c r="V173" s="39"/>
      <c r="X173" s="48"/>
      <c r="Y173" s="41"/>
      <c r="Z173" s="41"/>
      <c r="AA173" s="41"/>
      <c r="AT173" s="42"/>
    </row>
    <row r="174" spans="1:75" s="34" customFormat="1" ht="61.5">
      <c r="A174" s="33"/>
      <c r="B174" s="33"/>
      <c r="E174" s="50"/>
      <c r="F174" s="70"/>
      <c r="G174" s="39"/>
      <c r="H174" s="39"/>
      <c r="I174" s="131"/>
      <c r="J174" s="131"/>
      <c r="K174" s="131"/>
      <c r="L174" s="131"/>
      <c r="M174" s="39"/>
      <c r="N174" s="152"/>
      <c r="O174" s="147"/>
      <c r="P174" s="147"/>
      <c r="Q174" s="147"/>
      <c r="R174" s="147"/>
      <c r="S174" s="153"/>
      <c r="T174" s="39"/>
      <c r="U174" s="47"/>
      <c r="V174" s="39"/>
      <c r="X174" s="48"/>
      <c r="Y174" s="41"/>
      <c r="Z174" s="41"/>
      <c r="AA174" s="41"/>
      <c r="AT174" s="42"/>
    </row>
    <row r="175" spans="1:75" s="34" customFormat="1" ht="61.5">
      <c r="A175" s="33"/>
      <c r="B175" s="33"/>
      <c r="E175" s="50"/>
      <c r="F175" s="71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47"/>
      <c r="V175" s="39"/>
      <c r="X175" s="48"/>
      <c r="Y175" s="41"/>
      <c r="Z175" s="41"/>
      <c r="AA175" s="41"/>
      <c r="AT175" s="42"/>
    </row>
    <row r="176" spans="1:75" s="34" customFormat="1" ht="61.5">
      <c r="A176" s="33"/>
      <c r="B176" s="33"/>
      <c r="E176" s="50"/>
      <c r="F176" s="70"/>
      <c r="G176" s="39"/>
      <c r="H176" s="39" t="s">
        <v>43</v>
      </c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47"/>
      <c r="V176" s="39"/>
      <c r="X176" s="48"/>
      <c r="Y176" s="41"/>
      <c r="Z176" s="41"/>
      <c r="AA176" s="41"/>
      <c r="AT176" s="42"/>
    </row>
    <row r="177" spans="1:75" s="34" customFormat="1" ht="61.5">
      <c r="A177" s="33"/>
      <c r="B177" s="33"/>
      <c r="E177" s="50"/>
      <c r="F177" s="70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47"/>
      <c r="V177" s="39"/>
      <c r="X177" s="48"/>
      <c r="Y177" s="41"/>
      <c r="Z177" s="41"/>
      <c r="AA177" s="41"/>
      <c r="AT177" s="42"/>
    </row>
    <row r="178" spans="1:75" s="34" customFormat="1" ht="61.5">
      <c r="A178" s="33"/>
      <c r="B178" s="33"/>
      <c r="E178" s="50"/>
      <c r="F178" s="70"/>
      <c r="G178" s="39"/>
      <c r="H178" s="39"/>
      <c r="I178" s="146" t="e">
        <f>I166</f>
        <v>#REF!</v>
      </c>
      <c r="J178" s="146"/>
      <c r="K178" s="146"/>
      <c r="L178" s="146"/>
      <c r="M178" s="39"/>
      <c r="N178" s="39"/>
      <c r="O178" s="39"/>
      <c r="P178" s="146" t="e">
        <f>I169</f>
        <v>#REF!</v>
      </c>
      <c r="Q178" s="146"/>
      <c r="R178" s="146"/>
      <c r="S178" s="146"/>
      <c r="T178" s="39"/>
      <c r="U178" s="47"/>
      <c r="V178" s="39"/>
      <c r="X178" s="48"/>
      <c r="Y178" s="41"/>
      <c r="Z178" s="41"/>
      <c r="AA178" s="41"/>
      <c r="AT178" s="42"/>
    </row>
    <row r="179" spans="1:75" s="34" customFormat="1" ht="61.5">
      <c r="A179" s="33"/>
      <c r="B179" s="33"/>
      <c r="E179" s="43"/>
      <c r="F179" s="66"/>
      <c r="G179" s="39"/>
      <c r="H179" s="52" t="s">
        <v>44</v>
      </c>
      <c r="I179" s="154"/>
      <c r="J179" s="155"/>
      <c r="K179" s="155"/>
      <c r="L179" s="156"/>
      <c r="M179" s="39"/>
      <c r="N179" s="39"/>
      <c r="O179" s="52" t="s">
        <v>44</v>
      </c>
      <c r="P179" s="131"/>
      <c r="Q179" s="131"/>
      <c r="R179" s="131"/>
      <c r="S179" s="131"/>
      <c r="T179" s="39"/>
      <c r="U179" s="47"/>
      <c r="V179" s="39"/>
      <c r="X179" s="48"/>
      <c r="Y179" s="41"/>
      <c r="Z179" s="41"/>
      <c r="AA179" s="41"/>
      <c r="AT179" s="42"/>
    </row>
    <row r="180" spans="1:75" s="34" customFormat="1" ht="61.5">
      <c r="A180" s="33"/>
      <c r="B180" s="33"/>
      <c r="E180" s="43"/>
      <c r="F180" s="66"/>
      <c r="G180" s="39"/>
      <c r="H180" s="52" t="s">
        <v>45</v>
      </c>
      <c r="I180" s="131"/>
      <c r="J180" s="131"/>
      <c r="K180" s="131"/>
      <c r="L180" s="131"/>
      <c r="M180" s="39"/>
      <c r="N180" s="39"/>
      <c r="O180" s="52" t="s">
        <v>45</v>
      </c>
      <c r="P180" s="131"/>
      <c r="Q180" s="131"/>
      <c r="R180" s="131"/>
      <c r="S180" s="131"/>
      <c r="T180" s="39"/>
      <c r="U180" s="47"/>
      <c r="V180" s="39"/>
      <c r="X180" s="48"/>
      <c r="Y180" s="41"/>
      <c r="Z180" s="41"/>
      <c r="AA180" s="41"/>
      <c r="AT180" s="42"/>
    </row>
    <row r="181" spans="1:75" s="34" customFormat="1" ht="61.5">
      <c r="A181" s="33"/>
      <c r="B181" s="33"/>
      <c r="E181" s="43"/>
      <c r="F181" s="66"/>
      <c r="G181" s="39"/>
      <c r="H181" s="52" t="s">
        <v>45</v>
      </c>
      <c r="I181" s="131"/>
      <c r="J181" s="131"/>
      <c r="K181" s="131"/>
      <c r="L181" s="131"/>
      <c r="M181" s="39"/>
      <c r="N181" s="39"/>
      <c r="O181" s="52" t="s">
        <v>45</v>
      </c>
      <c r="P181" s="131"/>
      <c r="Q181" s="131"/>
      <c r="R181" s="131"/>
      <c r="S181" s="131"/>
      <c r="T181" s="39"/>
      <c r="U181" s="47"/>
      <c r="V181" s="39"/>
      <c r="X181" s="48"/>
      <c r="Y181" s="41"/>
      <c r="Z181" s="41"/>
      <c r="AA181" s="41"/>
      <c r="AT181" s="42"/>
    </row>
    <row r="182" spans="1:75" s="34" customFormat="1" ht="62.25" thickBot="1">
      <c r="A182" s="33"/>
      <c r="B182" s="33"/>
      <c r="E182" s="53"/>
      <c r="F182" s="72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5"/>
      <c r="T182" s="55"/>
      <c r="U182" s="56"/>
      <c r="V182" s="39"/>
      <c r="X182" s="48"/>
      <c r="Y182" s="41"/>
      <c r="Z182" s="41"/>
      <c r="AA182" s="41"/>
      <c r="AT182" s="42"/>
    </row>
    <row r="183" spans="1:75" ht="62.25" thickBot="1">
      <c r="A183" s="33"/>
      <c r="B183" s="33"/>
      <c r="C183" s="34"/>
      <c r="D183" s="34"/>
      <c r="E183" s="34"/>
      <c r="F183" s="73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48"/>
      <c r="Y183" s="41"/>
      <c r="Z183" s="41"/>
      <c r="AA183" s="41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42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3"/>
      <c r="BS183" s="33"/>
      <c r="BT183" s="34"/>
      <c r="BU183" s="34"/>
      <c r="BV183" s="34"/>
      <c r="BW183" s="57"/>
    </row>
    <row r="184" spans="1:75" s="34" customFormat="1" ht="69" customHeight="1">
      <c r="A184" s="33"/>
      <c r="B184" s="33"/>
      <c r="E184" s="35" t="s">
        <v>7</v>
      </c>
      <c r="F184" s="68">
        <f>zapis!$I$7</f>
        <v>0</v>
      </c>
      <c r="G184" s="36"/>
      <c r="H184" s="37" t="s">
        <v>34</v>
      </c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 t="s">
        <v>35</v>
      </c>
      <c r="U184" s="38">
        <v>10</v>
      </c>
      <c r="V184" s="39"/>
      <c r="X184" s="40" t="str">
        <f>T186</f>
        <v/>
      </c>
      <c r="Y184" s="40" t="str">
        <f>T189</f>
        <v/>
      </c>
      <c r="Z184" s="41"/>
      <c r="AA184" s="41" t="str">
        <f>CONCATENATE("Tbl.: ",F186,"   H: ",F189,"   D: ",F188)</f>
        <v xml:space="preserve">Tbl.:    H: 0   D: </v>
      </c>
      <c r="AC184" s="34" t="s">
        <v>36</v>
      </c>
      <c r="AT184" s="42" t="e">
        <f>CONCATENATE(AL186,",",AM186,",",AN186,",",AO186,",",AP186,",",AQ186,",",AR186)</f>
        <v>#VALUE!</v>
      </c>
    </row>
    <row r="185" spans="1:75" s="34" customFormat="1" ht="61.5">
      <c r="A185" s="33"/>
      <c r="B185" s="33"/>
      <c r="E185" s="43" t="s">
        <v>8</v>
      </c>
      <c r="F185" s="66">
        <f>zapis!$I$9</f>
        <v>0</v>
      </c>
      <c r="G185" s="44" t="s">
        <v>37</v>
      </c>
      <c r="H185" s="45" t="s">
        <v>38</v>
      </c>
      <c r="I185" s="39"/>
      <c r="J185" s="39"/>
      <c r="K185" s="39"/>
      <c r="L185" s="39"/>
      <c r="M185" s="44"/>
      <c r="N185" s="46">
        <v>1</v>
      </c>
      <c r="O185" s="46">
        <v>2</v>
      </c>
      <c r="P185" s="46">
        <v>3</v>
      </c>
      <c r="Q185" s="46">
        <v>4</v>
      </c>
      <c r="R185" s="46">
        <v>5</v>
      </c>
      <c r="S185" s="39"/>
      <c r="T185" s="46" t="s">
        <v>39</v>
      </c>
      <c r="U185" s="47"/>
      <c r="V185" s="39"/>
      <c r="X185" s="48"/>
      <c r="Y185" s="41"/>
      <c r="Z185" s="41"/>
      <c r="AA185" s="41"/>
      <c r="AC185" s="34" t="s">
        <v>40</v>
      </c>
      <c r="AT185" s="42" t="e">
        <f>CONCATENATE(AL187,",",AM187,",",AN187,",",AO187,",",AP187,",",AQ187,",",AR187)</f>
        <v>#VALUE!</v>
      </c>
    </row>
    <row r="186" spans="1:75" s="34" customFormat="1" ht="61.5">
      <c r="A186" s="33"/>
      <c r="B186" s="33"/>
      <c r="E186" s="43"/>
      <c r="F186" s="66"/>
      <c r="G186" s="143"/>
      <c r="H186" s="131"/>
      <c r="I186" s="137" t="e">
        <f>VLOOKUP(F191,zapis!$A$16:$H$24,16,0)</f>
        <v>#REF!</v>
      </c>
      <c r="J186" s="138"/>
      <c r="K186" s="138"/>
      <c r="L186" s="139"/>
      <c r="M186" s="145"/>
      <c r="N186" s="133" t="s">
        <v>28</v>
      </c>
      <c r="O186" s="133" t="s">
        <v>28</v>
      </c>
      <c r="P186" s="133" t="s">
        <v>28</v>
      </c>
      <c r="Q186" s="133" t="s">
        <v>28</v>
      </c>
      <c r="R186" s="133" t="s">
        <v>28</v>
      </c>
      <c r="S186" s="39"/>
      <c r="T186" s="148" t="str">
        <f>IF(N186="w",3,IF(N189="w","x",IF(SUM(AD186:AJ187)=0,"",SUM(AD186:AJ186))))</f>
        <v/>
      </c>
      <c r="U186" s="47"/>
      <c r="V186" s="39"/>
      <c r="X186" s="48"/>
      <c r="Y186" s="41"/>
      <c r="Z186" s="41"/>
      <c r="AA186" s="41"/>
      <c r="AC186" s="34">
        <f>A186</f>
        <v>0</v>
      </c>
      <c r="AD186" s="49">
        <f>IF(N186&gt;N189,1,0)</f>
        <v>0</v>
      </c>
      <c r="AE186" s="49">
        <f>IF(O186&gt;O189,1,0)</f>
        <v>0</v>
      </c>
      <c r="AF186" s="49">
        <f>IF(P186&gt;P189,1,0)</f>
        <v>0</v>
      </c>
      <c r="AG186" s="49">
        <f>IF(Q186&gt;Q189,1,0)</f>
        <v>0</v>
      </c>
      <c r="AH186" s="49">
        <f>IF(R186&gt;R189,1,0)</f>
        <v>0</v>
      </c>
      <c r="AI186" s="49"/>
      <c r="AJ186" s="49"/>
      <c r="AL186" s="49" t="e">
        <f>IF(ISBLANK(N186)=TRUE,"",IF(AD186=1,N189,-N186))</f>
        <v>#VALUE!</v>
      </c>
      <c r="AM186" s="49" t="e">
        <f>IF(ISBLANK(O186)=TRUE,"",IF(AE186=1,O189,-O186))</f>
        <v>#VALUE!</v>
      </c>
      <c r="AN186" s="49" t="e">
        <f>IF(ISBLANK(P186)=TRUE,"",IF(AF186=1,P189,-P186))</f>
        <v>#VALUE!</v>
      </c>
      <c r="AO186" s="49" t="e">
        <f>IF(ISBLANK(Q186)=TRUE,"",IF(AG186=1,Q189,-Q186))</f>
        <v>#VALUE!</v>
      </c>
      <c r="AP186" s="49" t="e">
        <f>IF(ISBLANK(R186)=TRUE,"",IF(AH186=1,R189,-R186))</f>
        <v>#VALUE!</v>
      </c>
      <c r="AQ186" s="49"/>
      <c r="AR186" s="49"/>
      <c r="AT186" s="42"/>
    </row>
    <row r="187" spans="1:75" s="34" customFormat="1" ht="61.5">
      <c r="A187" s="33"/>
      <c r="B187" s="33"/>
      <c r="E187" s="43" t="s">
        <v>46</v>
      </c>
      <c r="F187" s="66">
        <f>zapis!$L$13</f>
        <v>0</v>
      </c>
      <c r="G187" s="144"/>
      <c r="H187" s="131"/>
      <c r="I187" s="140"/>
      <c r="J187" s="141"/>
      <c r="K187" s="141"/>
      <c r="L187" s="142"/>
      <c r="M187" s="145"/>
      <c r="N187" s="134"/>
      <c r="O187" s="134"/>
      <c r="P187" s="134"/>
      <c r="Q187" s="134"/>
      <c r="R187" s="134"/>
      <c r="S187" s="39"/>
      <c r="T187" s="148"/>
      <c r="U187" s="47"/>
      <c r="V187" s="39"/>
      <c r="X187" s="48"/>
      <c r="Y187" s="41"/>
      <c r="Z187" s="41"/>
      <c r="AA187" s="41"/>
      <c r="AC187" s="34">
        <f>A189</f>
        <v>0</v>
      </c>
      <c r="AD187" s="49">
        <f>IF(N189&gt;N186,1,0)</f>
        <v>0</v>
      </c>
      <c r="AE187" s="49">
        <f>IF(O189&gt;O186,1,0)</f>
        <v>0</v>
      </c>
      <c r="AF187" s="49">
        <f>IF(P189&gt;P186,1,0)</f>
        <v>0</v>
      </c>
      <c r="AG187" s="49">
        <f>IF(Q189&gt;Q186,1,0)</f>
        <v>0</v>
      </c>
      <c r="AH187" s="49">
        <f>IF(R189&gt;R186,1,0)</f>
        <v>0</v>
      </c>
      <c r="AI187" s="49"/>
      <c r="AJ187" s="49"/>
      <c r="AL187" s="49" t="e">
        <f>IF(ISBLANK(N189)=TRUE,"",IF(AD187=1,N186,-N189))</f>
        <v>#VALUE!</v>
      </c>
      <c r="AM187" s="49" t="e">
        <f>IF(ISBLANK(O189)=TRUE,"",IF(AE187=1,O186,-O189))</f>
        <v>#VALUE!</v>
      </c>
      <c r="AN187" s="49" t="e">
        <f>IF(ISBLANK(P189)=TRUE,"",IF(AF187=1,P186,-P189))</f>
        <v>#VALUE!</v>
      </c>
      <c r="AO187" s="49" t="e">
        <f>IF(ISBLANK(Q189)=TRUE,"",IF(AG187=1,Q186,-Q189))</f>
        <v>#VALUE!</v>
      </c>
      <c r="AP187" s="49" t="e">
        <f>IF(ISBLANK(R189)=TRUE,"",IF(AH187=1,R186,-R189))</f>
        <v>#VALUE!</v>
      </c>
      <c r="AQ187" s="49"/>
      <c r="AR187" s="49"/>
      <c r="AT187" s="42"/>
    </row>
    <row r="188" spans="1:75" s="34" customFormat="1" ht="61.5">
      <c r="A188" s="33"/>
      <c r="B188" s="33"/>
      <c r="E188" s="43"/>
      <c r="F188" s="6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47"/>
      <c r="V188" s="39"/>
      <c r="X188" s="48"/>
      <c r="Y188" s="41"/>
      <c r="Z188" s="41"/>
      <c r="AA188" s="41"/>
      <c r="AT188" s="42"/>
    </row>
    <row r="189" spans="1:75" s="34" customFormat="1" ht="61.5">
      <c r="A189" s="33"/>
      <c r="B189" s="33"/>
      <c r="E189" s="43" t="s">
        <v>47</v>
      </c>
      <c r="F189" s="66">
        <f>zapis!$N$13</f>
        <v>0</v>
      </c>
      <c r="G189" s="135"/>
      <c r="H189" s="131"/>
      <c r="I189" s="137" t="e">
        <f>VLOOKUP(F191,zapis!$A$16:$H$24,17,0)</f>
        <v>#REF!</v>
      </c>
      <c r="J189" s="138"/>
      <c r="K189" s="138"/>
      <c r="L189" s="139"/>
      <c r="M189" s="39"/>
      <c r="N189" s="133" t="s">
        <v>28</v>
      </c>
      <c r="O189" s="133" t="s">
        <v>28</v>
      </c>
      <c r="P189" s="133" t="s">
        <v>28</v>
      </c>
      <c r="Q189" s="133" t="s">
        <v>28</v>
      </c>
      <c r="R189" s="133" t="s">
        <v>28</v>
      </c>
      <c r="S189" s="39"/>
      <c r="T189" s="148" t="str">
        <f>IF(N189="w",3,IF(N186="w","x",IF(SUM(AD186:AJ187)=0,"",SUM(AD187:AJ187))))</f>
        <v/>
      </c>
      <c r="U189" s="47"/>
      <c r="V189" s="39"/>
      <c r="X189" s="48"/>
      <c r="Y189" s="41"/>
      <c r="Z189" s="41"/>
      <c r="AA189" s="41"/>
      <c r="AT189" s="42"/>
    </row>
    <row r="190" spans="1:75" s="34" customFormat="1" ht="61.5">
      <c r="B190" s="33"/>
      <c r="E190" s="50"/>
      <c r="F190" s="70"/>
      <c r="G190" s="136"/>
      <c r="H190" s="131"/>
      <c r="I190" s="140"/>
      <c r="J190" s="141"/>
      <c r="K190" s="141"/>
      <c r="L190" s="142"/>
      <c r="M190" s="39"/>
      <c r="N190" s="134"/>
      <c r="O190" s="134"/>
      <c r="P190" s="134"/>
      <c r="Q190" s="134"/>
      <c r="R190" s="134"/>
      <c r="S190" s="39"/>
      <c r="T190" s="148"/>
      <c r="U190" s="47"/>
      <c r="V190" s="39"/>
      <c r="X190" s="48"/>
      <c r="Y190" s="41"/>
      <c r="Z190" s="41"/>
      <c r="AA190" s="41"/>
      <c r="AT190" s="42"/>
    </row>
    <row r="191" spans="1:75" s="34" customFormat="1" ht="61.5">
      <c r="A191" s="33"/>
      <c r="B191" s="33"/>
      <c r="E191" s="43" t="s">
        <v>42</v>
      </c>
      <c r="F191" s="66" t="str">
        <f>zapis!A24</f>
        <v xml:space="preserve"> - </v>
      </c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47"/>
      <c r="V191" s="39"/>
      <c r="X191" s="48"/>
      <c r="Y191" s="41"/>
      <c r="Z191" s="41"/>
      <c r="AA191" s="41"/>
      <c r="AT191" s="42"/>
    </row>
    <row r="192" spans="1:75" s="34" customFormat="1" ht="61.5">
      <c r="A192" s="33"/>
      <c r="B192" s="33"/>
      <c r="E192" s="50"/>
      <c r="F192" s="70"/>
      <c r="G192" s="39"/>
      <c r="H192" s="39"/>
      <c r="I192" s="39" t="s">
        <v>16</v>
      </c>
      <c r="J192" s="39"/>
      <c r="K192" s="39"/>
      <c r="L192" s="39"/>
      <c r="M192" s="39"/>
      <c r="N192" s="51"/>
      <c r="O192" s="46"/>
      <c r="P192" s="46" t="s">
        <v>41</v>
      </c>
      <c r="Q192" s="46"/>
      <c r="R192" s="46"/>
      <c r="S192" s="39"/>
      <c r="T192" s="39"/>
      <c r="U192" s="47"/>
      <c r="V192" s="39"/>
      <c r="X192" s="48"/>
      <c r="Y192" s="41"/>
      <c r="Z192" s="41"/>
      <c r="AA192" s="41"/>
      <c r="AT192" s="42"/>
    </row>
    <row r="193" spans="1:75" s="34" customFormat="1" ht="61.5">
      <c r="A193" s="33"/>
      <c r="B193" s="33"/>
      <c r="E193" s="43"/>
      <c r="F193" s="66"/>
      <c r="G193" s="39"/>
      <c r="H193" s="39"/>
      <c r="I193" s="131"/>
      <c r="J193" s="131"/>
      <c r="K193" s="131"/>
      <c r="L193" s="131"/>
      <c r="M193" s="39"/>
      <c r="N193" s="149" t="str">
        <f>IF(T189="x",I186,IF(T186="x",I189,IF(T186&gt;T189,I186,IF(T189&gt;T186,I189,""))))</f>
        <v/>
      </c>
      <c r="O193" s="150"/>
      <c r="P193" s="150"/>
      <c r="Q193" s="150"/>
      <c r="R193" s="150"/>
      <c r="S193" s="151"/>
      <c r="T193" s="39"/>
      <c r="U193" s="47"/>
      <c r="V193" s="39"/>
      <c r="X193" s="48"/>
      <c r="Y193" s="41"/>
      <c r="Z193" s="41"/>
      <c r="AA193" s="41"/>
      <c r="AT193" s="42"/>
    </row>
    <row r="194" spans="1:75" s="34" customFormat="1" ht="61.5">
      <c r="A194" s="33"/>
      <c r="B194" s="33"/>
      <c r="E194" s="50"/>
      <c r="F194" s="70"/>
      <c r="G194" s="39"/>
      <c r="H194" s="39"/>
      <c r="I194" s="131"/>
      <c r="J194" s="131"/>
      <c r="K194" s="131"/>
      <c r="L194" s="131"/>
      <c r="M194" s="39"/>
      <c r="N194" s="152"/>
      <c r="O194" s="147"/>
      <c r="P194" s="147"/>
      <c r="Q194" s="147"/>
      <c r="R194" s="147"/>
      <c r="S194" s="153"/>
      <c r="T194" s="39"/>
      <c r="U194" s="47"/>
      <c r="V194" s="39"/>
      <c r="X194" s="48"/>
      <c r="Y194" s="41"/>
      <c r="Z194" s="41"/>
      <c r="AA194" s="41"/>
      <c r="AT194" s="42"/>
    </row>
    <row r="195" spans="1:75" s="34" customFormat="1" ht="61.5">
      <c r="A195" s="33"/>
      <c r="B195" s="33"/>
      <c r="E195" s="50"/>
      <c r="F195" s="71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7"/>
      <c r="V195" s="39"/>
      <c r="X195" s="48"/>
      <c r="Y195" s="41"/>
      <c r="Z195" s="41"/>
      <c r="AA195" s="41"/>
      <c r="AT195" s="42"/>
    </row>
    <row r="196" spans="1:75" s="34" customFormat="1" ht="61.5">
      <c r="A196" s="33"/>
      <c r="B196" s="33"/>
      <c r="E196" s="50"/>
      <c r="F196" s="70"/>
      <c r="G196" s="39"/>
      <c r="H196" s="39" t="s">
        <v>43</v>
      </c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47"/>
      <c r="V196" s="39"/>
      <c r="X196" s="48"/>
      <c r="Y196" s="41"/>
      <c r="Z196" s="41"/>
      <c r="AA196" s="41"/>
      <c r="AT196" s="42"/>
    </row>
    <row r="197" spans="1:75" s="34" customFormat="1" ht="61.5">
      <c r="A197" s="33"/>
      <c r="B197" s="33"/>
      <c r="E197" s="50"/>
      <c r="F197" s="70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47"/>
      <c r="V197" s="39"/>
      <c r="X197" s="48"/>
      <c r="Y197" s="41"/>
      <c r="Z197" s="41"/>
      <c r="AA197" s="41"/>
      <c r="AT197" s="42"/>
    </row>
    <row r="198" spans="1:75" s="34" customFormat="1" ht="61.5">
      <c r="A198" s="33"/>
      <c r="B198" s="33"/>
      <c r="E198" s="50"/>
      <c r="F198" s="70"/>
      <c r="G198" s="39"/>
      <c r="H198" s="39"/>
      <c r="I198" s="146" t="e">
        <f>I186</f>
        <v>#REF!</v>
      </c>
      <c r="J198" s="146"/>
      <c r="K198" s="146"/>
      <c r="L198" s="146"/>
      <c r="M198" s="39"/>
      <c r="N198" s="39"/>
      <c r="O198" s="39"/>
      <c r="P198" s="146" t="e">
        <f>I189</f>
        <v>#REF!</v>
      </c>
      <c r="Q198" s="146"/>
      <c r="R198" s="146"/>
      <c r="S198" s="146"/>
      <c r="T198" s="39"/>
      <c r="U198" s="47"/>
      <c r="V198" s="39"/>
      <c r="X198" s="48"/>
      <c r="Y198" s="41"/>
      <c r="Z198" s="41"/>
      <c r="AA198" s="41"/>
      <c r="AT198" s="42"/>
    </row>
    <row r="199" spans="1:75" s="34" customFormat="1" ht="61.5">
      <c r="A199" s="33"/>
      <c r="B199" s="33"/>
      <c r="E199" s="43"/>
      <c r="F199" s="66"/>
      <c r="G199" s="39"/>
      <c r="H199" s="52" t="s">
        <v>44</v>
      </c>
      <c r="I199" s="154"/>
      <c r="J199" s="155"/>
      <c r="K199" s="155"/>
      <c r="L199" s="156"/>
      <c r="M199" s="39"/>
      <c r="N199" s="39"/>
      <c r="O199" s="52" t="s">
        <v>44</v>
      </c>
      <c r="P199" s="131"/>
      <c r="Q199" s="131"/>
      <c r="R199" s="131"/>
      <c r="S199" s="131"/>
      <c r="T199" s="39"/>
      <c r="U199" s="47"/>
      <c r="V199" s="39"/>
      <c r="X199" s="48"/>
      <c r="Y199" s="41"/>
      <c r="Z199" s="41"/>
      <c r="AA199" s="41"/>
      <c r="AT199" s="42"/>
    </row>
    <row r="200" spans="1:75" s="34" customFormat="1" ht="61.5">
      <c r="A200" s="33"/>
      <c r="B200" s="33"/>
      <c r="E200" s="43"/>
      <c r="F200" s="66"/>
      <c r="G200" s="39"/>
      <c r="H200" s="52" t="s">
        <v>45</v>
      </c>
      <c r="I200" s="131"/>
      <c r="J200" s="131"/>
      <c r="K200" s="131"/>
      <c r="L200" s="131"/>
      <c r="M200" s="39"/>
      <c r="N200" s="39"/>
      <c r="O200" s="52" t="s">
        <v>45</v>
      </c>
      <c r="P200" s="131"/>
      <c r="Q200" s="131"/>
      <c r="R200" s="131"/>
      <c r="S200" s="131"/>
      <c r="T200" s="39"/>
      <c r="U200" s="47"/>
      <c r="V200" s="39"/>
      <c r="X200" s="48"/>
      <c r="Y200" s="41"/>
      <c r="Z200" s="41"/>
      <c r="AA200" s="41"/>
      <c r="AT200" s="42"/>
    </row>
    <row r="201" spans="1:75" s="34" customFormat="1" ht="61.5">
      <c r="A201" s="33"/>
      <c r="B201" s="33"/>
      <c r="E201" s="43"/>
      <c r="F201" s="66"/>
      <c r="G201" s="39"/>
      <c r="H201" s="52" t="s">
        <v>45</v>
      </c>
      <c r="I201" s="131"/>
      <c r="J201" s="131"/>
      <c r="K201" s="131"/>
      <c r="L201" s="131"/>
      <c r="M201" s="39"/>
      <c r="N201" s="39"/>
      <c r="O201" s="52" t="s">
        <v>45</v>
      </c>
      <c r="P201" s="131"/>
      <c r="Q201" s="131"/>
      <c r="R201" s="131"/>
      <c r="S201" s="131"/>
      <c r="T201" s="39"/>
      <c r="U201" s="47"/>
      <c r="V201" s="39"/>
      <c r="X201" s="48"/>
      <c r="Y201" s="41"/>
      <c r="Z201" s="41"/>
      <c r="AA201" s="41"/>
      <c r="AT201" s="42"/>
    </row>
    <row r="202" spans="1:75" s="34" customFormat="1" ht="62.25" thickBot="1">
      <c r="A202" s="33"/>
      <c r="B202" s="33"/>
      <c r="E202" s="53"/>
      <c r="F202" s="72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5"/>
      <c r="T202" s="55"/>
      <c r="U202" s="56"/>
      <c r="V202" s="39"/>
      <c r="X202" s="48"/>
      <c r="Y202" s="41"/>
      <c r="Z202" s="41"/>
      <c r="AA202" s="41"/>
      <c r="AT202" s="42"/>
    </row>
    <row r="203" spans="1:75" ht="61.5">
      <c r="A203" s="33"/>
      <c r="B203" s="33"/>
      <c r="C203" s="34"/>
      <c r="D203" s="34"/>
      <c r="E203" s="34"/>
      <c r="F203" s="73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48"/>
      <c r="Y203" s="41"/>
      <c r="Z203" s="41"/>
      <c r="AA203" s="41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42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3"/>
      <c r="BS203" s="33"/>
      <c r="BT203" s="34"/>
      <c r="BU203" s="34"/>
      <c r="BV203" s="34"/>
      <c r="BW203" s="57"/>
    </row>
  </sheetData>
  <mergeCells count="290">
    <mergeCell ref="I19:L19"/>
    <mergeCell ref="P19:S19"/>
    <mergeCell ref="T5:T6"/>
    <mergeCell ref="I6:L6"/>
    <mergeCell ref="I8:L8"/>
    <mergeCell ref="I9:L9"/>
    <mergeCell ref="I12:L13"/>
    <mergeCell ref="N12:S12"/>
    <mergeCell ref="I5:L5"/>
    <mergeCell ref="N5:N6"/>
    <mergeCell ref="O5:O6"/>
    <mergeCell ref="P5:P6"/>
    <mergeCell ref="Q5:Q6"/>
    <mergeCell ref="R5:R6"/>
    <mergeCell ref="P8:P9"/>
    <mergeCell ref="Q8:Q9"/>
    <mergeCell ref="R8:R9"/>
    <mergeCell ref="I17:L17"/>
    <mergeCell ref="T8:T9"/>
    <mergeCell ref="N8:N9"/>
    <mergeCell ref="O8:O9"/>
    <mergeCell ref="I199:L199"/>
    <mergeCell ref="P199:S199"/>
    <mergeCell ref="I200:L200"/>
    <mergeCell ref="P200:S200"/>
    <mergeCell ref="I201:L201"/>
    <mergeCell ref="P201:S201"/>
    <mergeCell ref="Q189:Q190"/>
    <mergeCell ref="R189:R190"/>
    <mergeCell ref="I179:L179"/>
    <mergeCell ref="P179:S179"/>
    <mergeCell ref="I180:L180"/>
    <mergeCell ref="P180:S180"/>
    <mergeCell ref="I181:L181"/>
    <mergeCell ref="P181:S181"/>
    <mergeCell ref="T189:T190"/>
    <mergeCell ref="I193:L194"/>
    <mergeCell ref="N193:S194"/>
    <mergeCell ref="I198:L198"/>
    <mergeCell ref="P198:S198"/>
    <mergeCell ref="P186:P187"/>
    <mergeCell ref="Q186:Q187"/>
    <mergeCell ref="R186:R187"/>
    <mergeCell ref="T186:T187"/>
    <mergeCell ref="G189:G190"/>
    <mergeCell ref="H189:H190"/>
    <mergeCell ref="I189:L190"/>
    <mergeCell ref="N189:N190"/>
    <mergeCell ref="O189:O190"/>
    <mergeCell ref="P189:P190"/>
    <mergeCell ref="G186:G187"/>
    <mergeCell ref="H186:H187"/>
    <mergeCell ref="I186:L187"/>
    <mergeCell ref="M186:M187"/>
    <mergeCell ref="N186:N187"/>
    <mergeCell ref="O186:O187"/>
    <mergeCell ref="Q169:Q170"/>
    <mergeCell ref="R169:R170"/>
    <mergeCell ref="T169:T170"/>
    <mergeCell ref="I173:L174"/>
    <mergeCell ref="N173:S174"/>
    <mergeCell ref="I178:L178"/>
    <mergeCell ref="P178:S178"/>
    <mergeCell ref="P166:P167"/>
    <mergeCell ref="Q166:Q167"/>
    <mergeCell ref="R166:R167"/>
    <mergeCell ref="T166:T167"/>
    <mergeCell ref="G169:G170"/>
    <mergeCell ref="H169:H170"/>
    <mergeCell ref="I169:L170"/>
    <mergeCell ref="N169:N170"/>
    <mergeCell ref="O169:O170"/>
    <mergeCell ref="P169:P170"/>
    <mergeCell ref="G166:G167"/>
    <mergeCell ref="H166:H167"/>
    <mergeCell ref="I166:L167"/>
    <mergeCell ref="M166:M167"/>
    <mergeCell ref="N166:N167"/>
    <mergeCell ref="O166:O167"/>
    <mergeCell ref="I159:L159"/>
    <mergeCell ref="P159:S159"/>
    <mergeCell ref="I160:L160"/>
    <mergeCell ref="P160:S160"/>
    <mergeCell ref="I161:L161"/>
    <mergeCell ref="P161:S161"/>
    <mergeCell ref="Q149:Q150"/>
    <mergeCell ref="R149:R150"/>
    <mergeCell ref="T149:T150"/>
    <mergeCell ref="I153:L154"/>
    <mergeCell ref="N153:S154"/>
    <mergeCell ref="I158:L158"/>
    <mergeCell ref="P158:S158"/>
    <mergeCell ref="P146:P147"/>
    <mergeCell ref="Q146:Q147"/>
    <mergeCell ref="R146:R147"/>
    <mergeCell ref="T146:T147"/>
    <mergeCell ref="G149:G150"/>
    <mergeCell ref="H149:H150"/>
    <mergeCell ref="I149:L150"/>
    <mergeCell ref="N149:N150"/>
    <mergeCell ref="O149:O150"/>
    <mergeCell ref="P149:P150"/>
    <mergeCell ref="G146:G147"/>
    <mergeCell ref="H146:H147"/>
    <mergeCell ref="I146:L147"/>
    <mergeCell ref="M146:M147"/>
    <mergeCell ref="N146:N147"/>
    <mergeCell ref="O146:O147"/>
    <mergeCell ref="I139:L139"/>
    <mergeCell ref="P139:S139"/>
    <mergeCell ref="I140:L140"/>
    <mergeCell ref="P140:S140"/>
    <mergeCell ref="I141:L141"/>
    <mergeCell ref="P141:S141"/>
    <mergeCell ref="Q129:Q130"/>
    <mergeCell ref="R129:R130"/>
    <mergeCell ref="T129:T130"/>
    <mergeCell ref="I133:L134"/>
    <mergeCell ref="N133:S134"/>
    <mergeCell ref="I138:L138"/>
    <mergeCell ref="P138:S138"/>
    <mergeCell ref="P126:P127"/>
    <mergeCell ref="Q126:Q127"/>
    <mergeCell ref="R126:R127"/>
    <mergeCell ref="T126:T127"/>
    <mergeCell ref="G129:G130"/>
    <mergeCell ref="H129:H130"/>
    <mergeCell ref="I129:L130"/>
    <mergeCell ref="N129:N130"/>
    <mergeCell ref="O129:O130"/>
    <mergeCell ref="P129:P130"/>
    <mergeCell ref="G126:G127"/>
    <mergeCell ref="H126:H127"/>
    <mergeCell ref="I126:L127"/>
    <mergeCell ref="M126:M127"/>
    <mergeCell ref="N126:N127"/>
    <mergeCell ref="O126:O127"/>
    <mergeCell ref="I119:L119"/>
    <mergeCell ref="P119:S119"/>
    <mergeCell ref="I120:L120"/>
    <mergeCell ref="P120:S120"/>
    <mergeCell ref="I121:L121"/>
    <mergeCell ref="P121:S121"/>
    <mergeCell ref="Q109:Q110"/>
    <mergeCell ref="R109:R110"/>
    <mergeCell ref="T109:T110"/>
    <mergeCell ref="I113:L114"/>
    <mergeCell ref="N113:S114"/>
    <mergeCell ref="I118:L118"/>
    <mergeCell ref="P118:S118"/>
    <mergeCell ref="P106:P107"/>
    <mergeCell ref="Q106:Q107"/>
    <mergeCell ref="R106:R107"/>
    <mergeCell ref="T106:T107"/>
    <mergeCell ref="G109:G110"/>
    <mergeCell ref="H109:H110"/>
    <mergeCell ref="I109:L110"/>
    <mergeCell ref="N109:N110"/>
    <mergeCell ref="O109:O110"/>
    <mergeCell ref="P109:P110"/>
    <mergeCell ref="G106:G107"/>
    <mergeCell ref="H106:H107"/>
    <mergeCell ref="I106:L107"/>
    <mergeCell ref="M106:M107"/>
    <mergeCell ref="N106:N107"/>
    <mergeCell ref="O106:O107"/>
    <mergeCell ref="I99:L99"/>
    <mergeCell ref="P99:S99"/>
    <mergeCell ref="I100:L100"/>
    <mergeCell ref="P100:S100"/>
    <mergeCell ref="I101:L101"/>
    <mergeCell ref="P101:S101"/>
    <mergeCell ref="Q89:Q90"/>
    <mergeCell ref="R89:R90"/>
    <mergeCell ref="T89:T90"/>
    <mergeCell ref="I93:L94"/>
    <mergeCell ref="N93:S94"/>
    <mergeCell ref="I98:L98"/>
    <mergeCell ref="P98:S98"/>
    <mergeCell ref="P86:P87"/>
    <mergeCell ref="Q86:Q87"/>
    <mergeCell ref="R86:R87"/>
    <mergeCell ref="T86:T87"/>
    <mergeCell ref="G89:G90"/>
    <mergeCell ref="H89:H90"/>
    <mergeCell ref="I89:L90"/>
    <mergeCell ref="N89:N90"/>
    <mergeCell ref="O89:O90"/>
    <mergeCell ref="P89:P90"/>
    <mergeCell ref="G86:G87"/>
    <mergeCell ref="H86:H87"/>
    <mergeCell ref="I86:L87"/>
    <mergeCell ref="M86:M87"/>
    <mergeCell ref="N86:N87"/>
    <mergeCell ref="O86:O87"/>
    <mergeCell ref="I79:L79"/>
    <mergeCell ref="P79:S79"/>
    <mergeCell ref="I80:L80"/>
    <mergeCell ref="P80:S80"/>
    <mergeCell ref="I81:L81"/>
    <mergeCell ref="P81:S81"/>
    <mergeCell ref="Q69:Q70"/>
    <mergeCell ref="R69:R70"/>
    <mergeCell ref="T69:T70"/>
    <mergeCell ref="I73:L74"/>
    <mergeCell ref="N73:S74"/>
    <mergeCell ref="I78:L78"/>
    <mergeCell ref="P78:S78"/>
    <mergeCell ref="P66:P67"/>
    <mergeCell ref="Q66:Q67"/>
    <mergeCell ref="R66:R67"/>
    <mergeCell ref="T66:T67"/>
    <mergeCell ref="G69:G70"/>
    <mergeCell ref="H69:H70"/>
    <mergeCell ref="I69:L70"/>
    <mergeCell ref="N69:N70"/>
    <mergeCell ref="O69:O70"/>
    <mergeCell ref="P69:P70"/>
    <mergeCell ref="G66:G67"/>
    <mergeCell ref="H66:H67"/>
    <mergeCell ref="I66:L67"/>
    <mergeCell ref="M66:M67"/>
    <mergeCell ref="N66:N67"/>
    <mergeCell ref="O66:O67"/>
    <mergeCell ref="I60:L60"/>
    <mergeCell ref="P60:S60"/>
    <mergeCell ref="I61:L61"/>
    <mergeCell ref="P61:S61"/>
    <mergeCell ref="Q49:Q50"/>
    <mergeCell ref="R49:R50"/>
    <mergeCell ref="T49:T50"/>
    <mergeCell ref="I53:L54"/>
    <mergeCell ref="N53:S54"/>
    <mergeCell ref="I58:L58"/>
    <mergeCell ref="P58:S58"/>
    <mergeCell ref="T46:T47"/>
    <mergeCell ref="G49:G50"/>
    <mergeCell ref="H49:H50"/>
    <mergeCell ref="I49:L50"/>
    <mergeCell ref="N49:N50"/>
    <mergeCell ref="O49:O50"/>
    <mergeCell ref="P49:P50"/>
    <mergeCell ref="I59:L59"/>
    <mergeCell ref="P59:S59"/>
    <mergeCell ref="I40:L40"/>
    <mergeCell ref="P40:S40"/>
    <mergeCell ref="I41:L41"/>
    <mergeCell ref="P41:S41"/>
    <mergeCell ref="G46:G47"/>
    <mergeCell ref="H46:H47"/>
    <mergeCell ref="I46:L47"/>
    <mergeCell ref="M46:M47"/>
    <mergeCell ref="N46:N47"/>
    <mergeCell ref="O46:O47"/>
    <mergeCell ref="P46:P47"/>
    <mergeCell ref="Q46:Q47"/>
    <mergeCell ref="R46:R47"/>
    <mergeCell ref="T29:T30"/>
    <mergeCell ref="I33:L34"/>
    <mergeCell ref="N33:S34"/>
    <mergeCell ref="I38:L38"/>
    <mergeCell ref="P38:S38"/>
    <mergeCell ref="I39:L39"/>
    <mergeCell ref="P39:S39"/>
    <mergeCell ref="R26:R27"/>
    <mergeCell ref="T26:T27"/>
    <mergeCell ref="I20:L20"/>
    <mergeCell ref="P20:S20"/>
    <mergeCell ref="I21:L21"/>
    <mergeCell ref="P21:S21"/>
    <mergeCell ref="N13:S13"/>
    <mergeCell ref="Q26:Q27"/>
    <mergeCell ref="G29:G30"/>
    <mergeCell ref="H29:H30"/>
    <mergeCell ref="I29:L30"/>
    <mergeCell ref="N29:N30"/>
    <mergeCell ref="O29:O30"/>
    <mergeCell ref="P29:P30"/>
    <mergeCell ref="Q29:Q30"/>
    <mergeCell ref="R29:R30"/>
    <mergeCell ref="G26:G27"/>
    <mergeCell ref="H26:H27"/>
    <mergeCell ref="I26:L27"/>
    <mergeCell ref="M26:M27"/>
    <mergeCell ref="N26:N27"/>
    <mergeCell ref="O26:O27"/>
    <mergeCell ref="P26:P27"/>
    <mergeCell ref="P17:S17"/>
    <mergeCell ref="I18:L18"/>
    <mergeCell ref="P18:S18"/>
  </mergeCells>
  <pageMargins left="0.23622047244094491" right="0.15748031496062992" top="0.31496062992125984" bottom="0.27559055118110237" header="0.15748031496062992" footer="0.15748031496062992"/>
  <pageSetup paperSize="9" scale="22" orientation="portrait" r:id="rId1"/>
  <rowBreaks count="2" manualBreakCount="2">
    <brk id="23" min="4" max="20" man="1"/>
    <brk id="83" min="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A19"/>
  <sheetViews>
    <sheetView workbookViewId="0">
      <selection activeCell="A11" sqref="A11"/>
    </sheetView>
  </sheetViews>
  <sheetFormatPr defaultRowHeight="12.75"/>
  <cols>
    <col min="1" max="1" width="128.140625" customWidth="1"/>
  </cols>
  <sheetData>
    <row r="2" spans="1:1" ht="187.5" customHeight="1">
      <c r="A2" s="31" t="s">
        <v>59</v>
      </c>
    </row>
    <row r="3" spans="1:1" ht="47.25" customHeight="1">
      <c r="A3" s="32" t="s">
        <v>32</v>
      </c>
    </row>
    <row r="4" spans="1:1" ht="40.5" customHeight="1">
      <c r="A4" s="32" t="s">
        <v>30</v>
      </c>
    </row>
    <row r="5" spans="1:1">
      <c r="A5" s="32"/>
    </row>
    <row r="6" spans="1:1" ht="51">
      <c r="A6" s="32" t="s">
        <v>33</v>
      </c>
    </row>
    <row r="7" spans="1:1">
      <c r="A7" s="32"/>
    </row>
    <row r="8" spans="1:1">
      <c r="A8" s="32"/>
    </row>
    <row r="9" spans="1:1">
      <c r="A9" s="32"/>
    </row>
    <row r="10" spans="1:1">
      <c r="A10" s="32"/>
    </row>
    <row r="11" spans="1:1">
      <c r="A11" s="32"/>
    </row>
    <row r="12" spans="1:1">
      <c r="A12" s="32"/>
    </row>
    <row r="13" spans="1:1">
      <c r="A13" s="32"/>
    </row>
    <row r="14" spans="1:1">
      <c r="A14" s="32"/>
    </row>
    <row r="15" spans="1:1">
      <c r="A15" s="32"/>
    </row>
    <row r="16" spans="1:1">
      <c r="A16" s="32"/>
    </row>
    <row r="18" spans="1:1" ht="15.75">
      <c r="A18" s="31"/>
    </row>
    <row r="19" spans="1:1" ht="15.75">
      <c r="A19" s="31" t="s">
        <v>29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zapis</vt:lpstr>
      <vt:lpstr>súpisky</vt:lpstr>
      <vt:lpstr>zapisy k stolom</vt:lpstr>
      <vt:lpstr>vysvetlivky</vt:lpstr>
      <vt:lpstr>zapis!Oblasť_tlače</vt:lpstr>
      <vt:lpstr>'zapisy k stolom'!Oblasť_tlače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sereda.tomasss@gmail.com</cp:lastModifiedBy>
  <cp:lastPrinted>2023-09-26T13:18:07Z</cp:lastPrinted>
  <dcterms:created xsi:type="dcterms:W3CDTF">1997-01-24T11:07:25Z</dcterms:created>
  <dcterms:modified xsi:type="dcterms:W3CDTF">2023-09-26T13:19:15Z</dcterms:modified>
</cp:coreProperties>
</file>